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intedheartlimited.sharepoint.com/sites/CorpComms/Shared Documents/General/Website/Website Revamp 2023/IR Section/"/>
    </mc:Choice>
  </mc:AlternateContent>
  <xr:revisionPtr revIDLastSave="90" documentId="8_{F235FF50-C5F5-4414-9FA2-55C390DE90FE}" xr6:coauthVersionLast="47" xr6:coauthVersionMax="47" xr10:uidLastSave="{437314FE-1C78-44FC-AE57-4D23243CF57C}"/>
  <bookViews>
    <workbookView xWindow="-120" yWindow="-120" windowWidth="29040" windowHeight="15840" tabRatio="845" xr2:uid="{65104875-DD8B-45AA-BF5A-DA09854C17EA}"/>
  </bookViews>
  <sheets>
    <sheet name="Financial" sheetId="11" r:id="rId1"/>
    <sheet name="OpsMetrics " sheetId="1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1" l="1"/>
  <c r="K33" i="16"/>
  <c r="K32" i="16"/>
  <c r="K31" i="16"/>
  <c r="K30" i="16"/>
  <c r="K21" i="16"/>
  <c r="K16" i="16"/>
  <c r="K26" i="16" s="1"/>
  <c r="J33" i="16" l="1"/>
  <c r="I33" i="16"/>
  <c r="H33" i="16"/>
  <c r="F33" i="16"/>
  <c r="E33" i="16"/>
  <c r="D33" i="16"/>
  <c r="K68" i="11"/>
  <c r="K67" i="11"/>
  <c r="E67" i="11" l="1"/>
  <c r="F68" i="11"/>
  <c r="E68" i="11"/>
  <c r="F67" i="11"/>
  <c r="J32" i="16"/>
  <c r="I32" i="16"/>
  <c r="H32" i="16"/>
  <c r="J31" i="16"/>
  <c r="I31" i="16"/>
  <c r="H31" i="16"/>
  <c r="J30" i="16"/>
  <c r="I30" i="16"/>
  <c r="H30" i="16"/>
  <c r="F32" i="16"/>
  <c r="E32" i="16"/>
  <c r="D32" i="16"/>
  <c r="F31" i="16"/>
  <c r="E31" i="16"/>
  <c r="D31" i="16"/>
  <c r="F30" i="16"/>
  <c r="E30" i="16"/>
  <c r="D30" i="16"/>
  <c r="J21" i="16" l="1"/>
  <c r="I21" i="16"/>
  <c r="E21" i="16"/>
  <c r="F21" i="16"/>
  <c r="J76" i="11" l="1"/>
  <c r="I76" i="11"/>
  <c r="H76" i="11"/>
  <c r="J16" i="16"/>
  <c r="J26" i="16" s="1"/>
  <c r="I16" i="16"/>
  <c r="I26" i="16" s="1"/>
  <c r="H16" i="16"/>
  <c r="H26" i="16" s="1"/>
  <c r="F16" i="16"/>
  <c r="F26" i="16" s="1"/>
  <c r="E16" i="16"/>
  <c r="E26" i="16" s="1"/>
  <c r="D16" i="16"/>
  <c r="D26" i="16" s="1"/>
  <c r="C16" i="16"/>
  <c r="B16" i="16"/>
  <c r="J30" i="11" l="1"/>
  <c r="J34" i="11" s="1"/>
  <c r="I30" i="11"/>
  <c r="I34" i="11" s="1"/>
  <c r="H30" i="11"/>
  <c r="H34" i="11" s="1"/>
  <c r="J19" i="11"/>
  <c r="J21" i="11" s="1"/>
  <c r="J23" i="11" s="1"/>
  <c r="I19" i="11"/>
  <c r="I21" i="11" s="1"/>
  <c r="I23" i="11" s="1"/>
  <c r="H19" i="11"/>
  <c r="H21" i="11" s="1"/>
  <c r="H23" i="11" s="1"/>
  <c r="F19" i="11"/>
  <c r="F21" i="11" s="1"/>
  <c r="F23" i="11" s="1"/>
  <c r="E21" i="11"/>
  <c r="E23" i="11" s="1"/>
  <c r="F76" i="11"/>
  <c r="F30" i="11"/>
  <c r="H33" i="11" l="1"/>
  <c r="J33" i="11"/>
  <c r="I33" i="11"/>
  <c r="F33" i="11"/>
  <c r="F34" i="11"/>
  <c r="E30" i="11"/>
  <c r="D30" i="11"/>
  <c r="C30" i="11"/>
  <c r="B30" i="11"/>
  <c r="E76" i="11" l="1"/>
  <c r="C33" i="11"/>
  <c r="C34" i="11"/>
  <c r="D34" i="11"/>
  <c r="D33" i="11"/>
  <c r="E34" i="11"/>
  <c r="E33" i="11"/>
  <c r="D6" i="11" l="1"/>
  <c r="C6" i="11"/>
  <c r="B6" i="11"/>
  <c r="C19" i="11" l="1"/>
  <c r="C21" i="11" s="1"/>
  <c r="C23" i="11" s="1"/>
  <c r="D19" i="11"/>
  <c r="D21" i="11" s="1"/>
  <c r="D23" i="11" s="1"/>
  <c r="B19" i="11"/>
  <c r="B21" i="11" s="1"/>
  <c r="B23" i="11" s="1"/>
  <c r="B76" i="11" l="1"/>
  <c r="C76" i="11"/>
  <c r="D76" i="11"/>
  <c r="B33" i="11"/>
  <c r="B34" i="11"/>
</calcChain>
</file>

<file path=xl/sharedStrings.xml><?xml version="1.0" encoding="utf-8"?>
<sst xmlns="http://schemas.openxmlformats.org/spreadsheetml/2006/main" count="238" uniqueCount="72">
  <si>
    <t xml:space="preserve">Annual </t>
  </si>
  <si>
    <t>Interim</t>
  </si>
  <si>
    <t>For the year ended 31 March</t>
  </si>
  <si>
    <t>Six months ended 
30 September</t>
  </si>
  <si>
    <t>Revenue</t>
  </si>
  <si>
    <t>Cost of food and beverages consumed</t>
  </si>
  <si>
    <t>Other net income</t>
  </si>
  <si>
    <t>Staff costs</t>
  </si>
  <si>
    <t>Depreciation of owned property, plant and equipment</t>
  </si>
  <si>
    <t>Depreciation of right-of-use assets, rental and related expenses</t>
  </si>
  <si>
    <t>Consumables and packaging</t>
  </si>
  <si>
    <t>Utilities expenses</t>
  </si>
  <si>
    <t>Handling charges</t>
  </si>
  <si>
    <t>Advertising and promotion</t>
  </si>
  <si>
    <t>Cleaning expense</t>
  </si>
  <si>
    <t xml:space="preserve">Repairs and maintenance </t>
  </si>
  <si>
    <t>Listing expenses</t>
  </si>
  <si>
    <t>Other expenses</t>
  </si>
  <si>
    <t>Finance costs</t>
  </si>
  <si>
    <t>Profit before taxation</t>
  </si>
  <si>
    <t>Taxation</t>
  </si>
  <si>
    <t>Profit for the year</t>
  </si>
  <si>
    <t>Profit margin</t>
  </si>
  <si>
    <t>Revenue (HK$000)</t>
  </si>
  <si>
    <t>By geographic location</t>
  </si>
  <si>
    <t>Hong Kong</t>
  </si>
  <si>
    <t>Mainland China and overseas markets</t>
  </si>
  <si>
    <t>Total revenue</t>
  </si>
  <si>
    <t>By geographic location (% to total revenue)</t>
  </si>
  <si>
    <t>By order type (% to total revenue)</t>
  </si>
  <si>
    <t>Dine-in</t>
  </si>
  <si>
    <t>Takeaway and delivery</t>
  </si>
  <si>
    <t>Comparable restaurants growth %</t>
  </si>
  <si>
    <t>NA</t>
    <phoneticPr fontId="11" type="noConversion"/>
  </si>
  <si>
    <t>Singapore</t>
  </si>
  <si>
    <t>Group</t>
    <phoneticPr fontId="11" type="noConversion"/>
  </si>
  <si>
    <t>Key ratios</t>
  </si>
  <si>
    <t>Return on assets</t>
  </si>
  <si>
    <t>Return on equity</t>
  </si>
  <si>
    <t>Current ratio</t>
  </si>
  <si>
    <t>Quick ratio</t>
  </si>
  <si>
    <t xml:space="preserve"> Financial Position (HK$000)</t>
  </si>
  <si>
    <t>Total liabilities</t>
  </si>
  <si>
    <t>Total Equity</t>
  </si>
  <si>
    <t>Net cash from (used in) operating activities</t>
  </si>
  <si>
    <t>Net cash from (used in) investing activities</t>
  </si>
  <si>
    <t>Net cash from (used in) financing activities</t>
  </si>
  <si>
    <t>Cash and cash equivalents at the end of the year</t>
  </si>
  <si>
    <t>Dividend and Earnings</t>
    <phoneticPr fontId="11" type="noConversion"/>
  </si>
  <si>
    <t>Earnings per share (HK cents)</t>
    <phoneticPr fontId="11" type="noConversion"/>
  </si>
  <si>
    <t>Divididend per share (HK cents)</t>
    <phoneticPr fontId="11" type="noConversion"/>
  </si>
  <si>
    <t>NA</t>
  </si>
  <si>
    <t>Payout ratio (%)</t>
    <phoneticPr fontId="11" type="noConversion"/>
  </si>
  <si>
    <t xml:space="preserve">POS Network </t>
  </si>
  <si>
    <t>Mainland China</t>
  </si>
  <si>
    <t>Japan</t>
  </si>
  <si>
    <t>Total number of restaurants</t>
  </si>
  <si>
    <t>Restaurant and central kitchen operating costs:</t>
  </si>
  <si>
    <t>Operating profit / (loss)</t>
  </si>
  <si>
    <t>Operating profit / (loss) by geographic location</t>
  </si>
  <si>
    <t>Total</t>
  </si>
  <si>
    <t>Operating profit / (loss) margin by geographic location</t>
  </si>
  <si>
    <t>Expenses % to revenue</t>
  </si>
  <si>
    <t>Key Performance Indicator</t>
  </si>
  <si>
    <t>Average spending per customer (HK$)</t>
  </si>
  <si>
    <t>Average daily number of bowls served per seat</t>
  </si>
  <si>
    <t>Average daily revenue per restaurant (HK$)</t>
  </si>
  <si>
    <t>–5.7%</t>
  </si>
  <si>
    <t>Total assets</t>
  </si>
  <si>
    <t>Dividend yield as of 31 March (%)</t>
  </si>
  <si>
    <t>Operating profit (HK$'000)</t>
  </si>
  <si>
    <t>Profit or Loss (HK$'000)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</si>
</sst>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0.0%_);[Red]\-#,##0.0%"/>
    <numFmt numFmtId="166" formatCode="0.0%"/>
    <numFmt numFmtId="167" formatCode="#,##0_ ;\(#,##0\)"/>
    <numFmt numFmtId="168" formatCode="0.0"/>
    <numFmt numFmtId="169" formatCode="#,##0.0%_);[Black]\-#,##0.0%"/>
    <numFmt numFmtId="170" formatCode="#,##0.0_ ;\(#,##0.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 applyFont="1">
      <alignment vertical="center"/>
    </xf>
    <xf numFmtId="0" fontId="0" fillId="0" borderId="0" xfId="0" applyAlignment="1">
      <alignment horizontal="right"/>
    </xf>
    <xf numFmtId="167" fontId="0" fillId="0" borderId="0" xfId="4" applyNumberFormat="1" applyFont="1" applyAlignment="1">
      <alignment horizontal="right"/>
    </xf>
    <xf numFmtId="0" fontId="0" fillId="3" borderId="0" xfId="0" applyFill="1"/>
    <xf numFmtId="167" fontId="0" fillId="3" borderId="0" xfId="4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68" fontId="3" fillId="0" borderId="0" xfId="1" applyNumberFormat="1" applyFont="1" applyAlignment="1">
      <alignment horizontal="right" vertical="top" wrapText="1"/>
    </xf>
    <xf numFmtId="0" fontId="5" fillId="2" borderId="0" xfId="1" applyFont="1" applyFill="1" applyAlignment="1">
      <alignment horizontal="left" vertical="center" wrapText="1"/>
    </xf>
    <xf numFmtId="0" fontId="6" fillId="0" borderId="0" xfId="0" applyFont="1"/>
    <xf numFmtId="167" fontId="0" fillId="0" borderId="0" xfId="4" applyNumberFormat="1" applyFont="1" applyFill="1" applyAlignment="1">
      <alignment horizontal="right"/>
    </xf>
    <xf numFmtId="0" fontId="0" fillId="0" borderId="1" xfId="0" applyBorder="1"/>
    <xf numFmtId="165" fontId="1" fillId="0" borderId="0" xfId="1" applyNumberFormat="1" applyFont="1" applyAlignment="1">
      <alignment horizontal="right" vertical="center"/>
    </xf>
    <xf numFmtId="170" fontId="1" fillId="0" borderId="0" xfId="4" applyNumberFormat="1" applyFont="1" applyFill="1" applyAlignment="1">
      <alignment horizontal="right"/>
    </xf>
    <xf numFmtId="166" fontId="0" fillId="0" borderId="0" xfId="5" applyNumberFormat="1" applyFont="1" applyFill="1" applyAlignment="1">
      <alignment horizontal="right"/>
    </xf>
    <xf numFmtId="10" fontId="0" fillId="0" borderId="0" xfId="5" applyNumberFormat="1" applyFont="1" applyFill="1" applyAlignment="1">
      <alignment horizontal="right"/>
    </xf>
    <xf numFmtId="167" fontId="0" fillId="0" borderId="0" xfId="4" applyNumberFormat="1" applyFont="1" applyFill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8" fillId="0" borderId="0" xfId="1" applyFont="1">
      <alignment vertical="center"/>
    </xf>
    <xf numFmtId="167" fontId="1" fillId="0" borderId="0" xfId="4" applyNumberFormat="1" applyFont="1" applyFill="1" applyAlignment="1">
      <alignment horizontal="right"/>
    </xf>
    <xf numFmtId="167" fontId="1" fillId="0" borderId="1" xfId="4" applyNumberFormat="1" applyFont="1" applyFill="1" applyBorder="1" applyAlignment="1">
      <alignment horizontal="right"/>
    </xf>
    <xf numFmtId="167" fontId="0" fillId="0" borderId="0" xfId="0" applyNumberFormat="1"/>
    <xf numFmtId="0" fontId="6" fillId="0" borderId="0" xfId="1" applyFont="1">
      <alignment vertical="center"/>
    </xf>
    <xf numFmtId="167" fontId="6" fillId="0" borderId="0" xfId="4" applyNumberFormat="1" applyFont="1" applyFill="1" applyAlignment="1">
      <alignment horizontal="right"/>
    </xf>
    <xf numFmtId="3" fontId="6" fillId="0" borderId="0" xfId="1" applyNumberFormat="1" applyFont="1" applyAlignment="1">
      <alignment horizontal="right" vertical="center"/>
    </xf>
    <xf numFmtId="166" fontId="0" fillId="0" borderId="0" xfId="5" applyNumberFormat="1" applyFont="1" applyFill="1" applyBorder="1"/>
    <xf numFmtId="166" fontId="0" fillId="0" borderId="0" xfId="5" applyNumberFormat="1" applyFont="1" applyFill="1"/>
    <xf numFmtId="169" fontId="1" fillId="0" borderId="0" xfId="1" applyNumberFormat="1" applyFont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top" wrapText="1"/>
    </xf>
    <xf numFmtId="9" fontId="0" fillId="0" borderId="0" xfId="5" applyFont="1" applyFill="1" applyAlignment="1">
      <alignment horizontal="right"/>
    </xf>
    <xf numFmtId="0" fontId="3" fillId="0" borderId="0" xfId="1" applyFont="1" applyAlignment="1">
      <alignment horizontal="left" vertical="top" wrapText="1"/>
    </xf>
    <xf numFmtId="166" fontId="3" fillId="0" borderId="0" xfId="5" applyNumberFormat="1" applyFont="1" applyFill="1" applyAlignment="1">
      <alignment horizontal="right" vertical="top" wrapText="1"/>
    </xf>
    <xf numFmtId="0" fontId="3" fillId="0" borderId="0" xfId="1" applyFont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1" fillId="0" borderId="0" xfId="4" applyNumberFormat="1" applyFont="1" applyFill="1" applyBorder="1" applyAlignment="1">
      <alignment horizontal="right"/>
    </xf>
    <xf numFmtId="3" fontId="1" fillId="0" borderId="0" xfId="1" applyNumberFormat="1" applyFont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7" fillId="0" borderId="0" xfId="0" applyFont="1"/>
    <xf numFmtId="0" fontId="12" fillId="0" borderId="0" xfId="0" applyFont="1"/>
    <xf numFmtId="0" fontId="7" fillId="0" borderId="0" xfId="1" applyFont="1">
      <alignment vertical="center"/>
    </xf>
    <xf numFmtId="0" fontId="1" fillId="0" borderId="1" xfId="1" applyFont="1" applyBorder="1">
      <alignment vertical="center"/>
    </xf>
    <xf numFmtId="167" fontId="0" fillId="0" borderId="1" xfId="4" applyNumberFormat="1" applyFont="1" applyFill="1" applyBorder="1" applyAlignment="1">
      <alignment horizontal="right"/>
    </xf>
    <xf numFmtId="170" fontId="1" fillId="0" borderId="1" xfId="4" applyNumberFormat="1" applyFont="1" applyFill="1" applyBorder="1" applyAlignment="1">
      <alignment horizontal="right"/>
    </xf>
    <xf numFmtId="170" fontId="6" fillId="0" borderId="0" xfId="4" applyNumberFormat="1" applyFont="1" applyFill="1" applyAlignment="1">
      <alignment horizontal="right"/>
    </xf>
    <xf numFmtId="168" fontId="3" fillId="0" borderId="1" xfId="1" applyNumberFormat="1" applyFont="1" applyBorder="1" applyAlignment="1">
      <alignment horizontal="right" vertical="top" wrapText="1"/>
    </xf>
    <xf numFmtId="168" fontId="10" fillId="0" borderId="0" xfId="1" applyNumberFormat="1" applyFont="1" applyAlignment="1">
      <alignment horizontal="right" vertical="top" wrapText="1"/>
    </xf>
    <xf numFmtId="3" fontId="1" fillId="0" borderId="0" xfId="1" applyNumberFormat="1" applyFont="1">
      <alignment vertical="center"/>
    </xf>
    <xf numFmtId="0" fontId="7" fillId="0" borderId="0" xfId="0" applyFont="1" applyAlignment="1">
      <alignment vertical="center"/>
    </xf>
    <xf numFmtId="167" fontId="0" fillId="0" borderId="0" xfId="4" applyNumberFormat="1" applyFont="1" applyFill="1" applyAlignment="1"/>
    <xf numFmtId="0" fontId="0" fillId="0" borderId="0" xfId="0" applyAlignment="1">
      <alignment horizontal="center"/>
    </xf>
    <xf numFmtId="166" fontId="0" fillId="0" borderId="0" xfId="0" applyNumberFormat="1"/>
    <xf numFmtId="167" fontId="1" fillId="0" borderId="0" xfId="4" applyNumberFormat="1" applyFont="1" applyFill="1" applyAlignment="1"/>
    <xf numFmtId="167" fontId="1" fillId="0" borderId="1" xfId="4" applyNumberFormat="1" applyFont="1" applyFill="1" applyBorder="1" applyAlignment="1"/>
    <xf numFmtId="167" fontId="6" fillId="0" borderId="0" xfId="4" applyNumberFormat="1" applyFont="1" applyFill="1" applyAlignment="1"/>
    <xf numFmtId="10" fontId="0" fillId="0" borderId="0" xfId="0" applyNumberFormat="1"/>
    <xf numFmtId="165" fontId="1" fillId="0" borderId="0" xfId="1" applyNumberFormat="1" applyFont="1">
      <alignment vertical="center"/>
    </xf>
    <xf numFmtId="166" fontId="3" fillId="0" borderId="0" xfId="5" applyNumberFormat="1" applyFont="1" applyFill="1" applyBorder="1" applyAlignment="1">
      <alignment vertical="top" wrapText="1"/>
    </xf>
    <xf numFmtId="3" fontId="0" fillId="0" borderId="0" xfId="0" applyNumberFormat="1"/>
    <xf numFmtId="167" fontId="1" fillId="0" borderId="0" xfId="4" applyNumberFormat="1" applyFont="1" applyFill="1" applyBorder="1" applyAlignment="1"/>
    <xf numFmtId="168" fontId="0" fillId="0" borderId="0" xfId="0" applyNumberFormat="1"/>
    <xf numFmtId="3" fontId="1" fillId="0" borderId="1" xfId="1" applyNumberFormat="1" applyFont="1" applyBorder="1">
      <alignment vertical="center"/>
    </xf>
    <xf numFmtId="166" fontId="3" fillId="0" borderId="0" xfId="5" applyNumberFormat="1" applyFont="1" applyFill="1" applyAlignment="1"/>
    <xf numFmtId="10" fontId="3" fillId="0" borderId="0" xfId="5" applyNumberFormat="1" applyFont="1" applyFill="1" applyAlignment="1"/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</cellXfs>
  <cellStyles count="6">
    <cellStyle name="Comma" xfId="4" builtinId="3"/>
    <cellStyle name="Normal" xfId="0" builtinId="0"/>
    <cellStyle name="Normal 2" xfId="1" xr:uid="{DF34A3E9-7E1F-473C-9C0A-72F15191471A}"/>
    <cellStyle name="Normal 3" xfId="3" xr:uid="{3A041590-F527-4347-8A08-12E13DB229C7}"/>
    <cellStyle name="Percent" xfId="5" builtinId="5"/>
    <cellStyle name="Percent 2" xfId="2" xr:uid="{CBA03D36-0D66-4F6D-86C4-FD3CE03C5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DC9E-C99E-47D7-9668-B014E7DFBA78}">
  <dimension ref="A1:K7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9" sqref="A29"/>
    </sheetView>
  </sheetViews>
  <sheetFormatPr defaultRowHeight="15"/>
  <cols>
    <col min="1" max="1" width="64.28515625" customWidth="1"/>
    <col min="2" max="6" width="15.5703125" style="2" customWidth="1"/>
    <col min="7" max="7" width="9.140625" customWidth="1"/>
    <col min="8" max="8" width="13.7109375" customWidth="1"/>
    <col min="9" max="9" width="14.140625" bestFit="1" customWidth="1"/>
    <col min="10" max="10" width="13.7109375" customWidth="1"/>
    <col min="11" max="11" width="13" customWidth="1"/>
    <col min="16" max="16" width="15" customWidth="1"/>
  </cols>
  <sheetData>
    <row r="1" spans="1:11" ht="18.75">
      <c r="B1" s="65" t="s">
        <v>0</v>
      </c>
      <c r="C1" s="65"/>
      <c r="D1" s="65"/>
      <c r="E1" s="65"/>
      <c r="F1" s="65"/>
      <c r="H1" s="65" t="s">
        <v>1</v>
      </c>
      <c r="I1" s="65"/>
      <c r="J1" s="65"/>
    </row>
    <row r="2" spans="1:11" ht="21.75" customHeight="1">
      <c r="B2" s="66" t="s">
        <v>2</v>
      </c>
      <c r="C2" s="66"/>
      <c r="D2" s="66"/>
      <c r="E2" s="66"/>
      <c r="F2" s="66"/>
      <c r="H2" s="67" t="s">
        <v>3</v>
      </c>
      <c r="I2" s="67"/>
      <c r="J2" s="67"/>
    </row>
    <row r="3" spans="1:11" s="6" customFormat="1" ht="33.75" customHeight="1">
      <c r="A3" s="9" t="s">
        <v>71</v>
      </c>
      <c r="B3" s="7">
        <v>2019</v>
      </c>
      <c r="C3" s="7">
        <v>2020</v>
      </c>
      <c r="D3" s="7">
        <v>2021</v>
      </c>
      <c r="E3" s="7">
        <v>2022</v>
      </c>
      <c r="F3" s="7">
        <v>2023</v>
      </c>
      <c r="H3" s="7">
        <v>2020</v>
      </c>
      <c r="I3" s="7">
        <v>2021</v>
      </c>
      <c r="J3" s="7">
        <v>2022</v>
      </c>
      <c r="K3" s="49">
        <v>2023</v>
      </c>
    </row>
    <row r="4" spans="1:11">
      <c r="A4" t="s">
        <v>4</v>
      </c>
      <c r="B4" s="11">
        <v>1556173</v>
      </c>
      <c r="C4" s="11">
        <v>1691179</v>
      </c>
      <c r="D4" s="11">
        <v>1794693</v>
      </c>
      <c r="E4" s="11">
        <v>2275298</v>
      </c>
      <c r="F4" s="11">
        <v>2594613</v>
      </c>
      <c r="H4" s="11">
        <v>825954</v>
      </c>
      <c r="I4" s="11">
        <v>1181494</v>
      </c>
      <c r="J4" s="11">
        <v>1261721</v>
      </c>
      <c r="K4" s="50">
        <v>1387369</v>
      </c>
    </row>
    <row r="5" spans="1:11">
      <c r="A5" t="s">
        <v>5</v>
      </c>
      <c r="B5" s="11">
        <v>-374990</v>
      </c>
      <c r="C5" s="11">
        <v>-385267</v>
      </c>
      <c r="D5" s="11">
        <v>-411464</v>
      </c>
      <c r="E5" s="11">
        <v>-518267</v>
      </c>
      <c r="F5" s="11">
        <v>-620318</v>
      </c>
      <c r="H5" s="11">
        <v>-189962</v>
      </c>
      <c r="I5" s="11">
        <v>-267592</v>
      </c>
      <c r="J5" s="11">
        <v>-302083</v>
      </c>
      <c r="K5" s="50">
        <v>-327793</v>
      </c>
    </row>
    <row r="6" spans="1:11">
      <c r="A6" t="s">
        <v>6</v>
      </c>
      <c r="B6" s="11">
        <f>1522+161</f>
        <v>1683</v>
      </c>
      <c r="C6" s="11">
        <f>5922-1647</f>
        <v>4275</v>
      </c>
      <c r="D6" s="11">
        <f>168631-837</f>
        <v>167794</v>
      </c>
      <c r="E6" s="11">
        <v>57732</v>
      </c>
      <c r="F6" s="11">
        <v>74024</v>
      </c>
      <c r="H6" s="11">
        <v>98049</v>
      </c>
      <c r="I6" s="11">
        <v>2060</v>
      </c>
      <c r="J6" s="11">
        <v>51039</v>
      </c>
      <c r="K6" s="50">
        <v>20551</v>
      </c>
    </row>
    <row r="7" spans="1:11">
      <c r="A7" t="s">
        <v>7</v>
      </c>
      <c r="B7" s="11">
        <v>-476973</v>
      </c>
      <c r="C7" s="11">
        <v>-538800</v>
      </c>
      <c r="D7" s="11">
        <v>-559442</v>
      </c>
      <c r="E7" s="11">
        <v>-722808</v>
      </c>
      <c r="F7" s="11">
        <v>-828579</v>
      </c>
      <c r="H7" s="11">
        <v>-258422</v>
      </c>
      <c r="I7" s="11">
        <v>-358546</v>
      </c>
      <c r="J7" s="11">
        <v>-405246</v>
      </c>
      <c r="K7" s="50">
        <v>-436904</v>
      </c>
    </row>
    <row r="8" spans="1:11">
      <c r="A8" t="s">
        <v>8</v>
      </c>
      <c r="B8" s="11">
        <v>-40610</v>
      </c>
      <c r="C8" s="11">
        <v>-46192</v>
      </c>
      <c r="D8" s="11">
        <v>-66482</v>
      </c>
      <c r="E8" s="11">
        <v>-92212</v>
      </c>
      <c r="F8" s="11">
        <v>-122985</v>
      </c>
      <c r="H8" s="11">
        <v>-28459</v>
      </c>
      <c r="I8" s="11">
        <v>-42484</v>
      </c>
      <c r="J8" s="11">
        <v>-59651</v>
      </c>
      <c r="K8" s="50">
        <v>-60217</v>
      </c>
    </row>
    <row r="9" spans="1:11">
      <c r="A9" t="s">
        <v>9</v>
      </c>
      <c r="B9" s="11">
        <v>-282111</v>
      </c>
      <c r="C9" s="11">
        <v>-318978</v>
      </c>
      <c r="D9" s="11">
        <v>-359907</v>
      </c>
      <c r="E9" s="11">
        <v>-418382</v>
      </c>
      <c r="F9" s="11">
        <v>-499301</v>
      </c>
      <c r="H9" s="11">
        <v>-170162</v>
      </c>
      <c r="I9" s="11">
        <v>-196811</v>
      </c>
      <c r="J9" s="11">
        <v>-241747</v>
      </c>
      <c r="K9" s="50">
        <v>-263552</v>
      </c>
    </row>
    <row r="10" spans="1:11">
      <c r="A10" t="s">
        <v>10</v>
      </c>
      <c r="B10" s="11">
        <v>-19716</v>
      </c>
      <c r="C10" s="11">
        <v>-27615</v>
      </c>
      <c r="D10" s="11">
        <v>-48818</v>
      </c>
      <c r="E10" s="11">
        <v>-62983</v>
      </c>
      <c r="F10" s="11">
        <v>-75482</v>
      </c>
      <c r="H10" s="11">
        <v>-22421</v>
      </c>
      <c r="I10" s="11">
        <v>-28812</v>
      </c>
      <c r="J10" s="11">
        <v>-41109</v>
      </c>
      <c r="K10" s="50">
        <v>-32504</v>
      </c>
    </row>
    <row r="11" spans="1:11">
      <c r="A11" t="s">
        <v>11</v>
      </c>
      <c r="B11" s="11">
        <v>-39411</v>
      </c>
      <c r="C11" s="11">
        <v>-42057</v>
      </c>
      <c r="D11" s="11">
        <v>-36135</v>
      </c>
      <c r="E11" s="11">
        <v>-53000</v>
      </c>
      <c r="F11" s="11">
        <v>-73099</v>
      </c>
      <c r="H11" s="11">
        <v>-16704</v>
      </c>
      <c r="I11" s="11">
        <v>-27400</v>
      </c>
      <c r="J11" s="11">
        <v>-35488</v>
      </c>
      <c r="K11" s="50">
        <v>-45181</v>
      </c>
    </row>
    <row r="12" spans="1:11">
      <c r="A12" t="s">
        <v>12</v>
      </c>
      <c r="B12" s="11">
        <v>-4352</v>
      </c>
      <c r="C12" s="11">
        <v>-25916</v>
      </c>
      <c r="D12" s="11">
        <v>-55468</v>
      </c>
      <c r="E12" s="11">
        <v>-58286</v>
      </c>
      <c r="F12" s="11">
        <v>-80529</v>
      </c>
      <c r="H12" s="11">
        <v>-23127</v>
      </c>
      <c r="I12" s="11">
        <v>-18890</v>
      </c>
      <c r="J12" s="11">
        <v>-40582</v>
      </c>
      <c r="K12" s="50">
        <v>-45207</v>
      </c>
    </row>
    <row r="13" spans="1:11">
      <c r="A13" t="s">
        <v>13</v>
      </c>
      <c r="B13" s="11">
        <v>-5245</v>
      </c>
      <c r="C13" s="11">
        <v>-9691</v>
      </c>
      <c r="D13" s="11">
        <v>-21682</v>
      </c>
      <c r="E13" s="11">
        <v>-46639</v>
      </c>
      <c r="F13" s="11">
        <v>-61026</v>
      </c>
      <c r="H13" s="11">
        <v>-5988</v>
      </c>
      <c r="I13" s="11">
        <v>-18322</v>
      </c>
      <c r="J13" s="11">
        <v>-25230</v>
      </c>
      <c r="K13" s="50">
        <v>-22754</v>
      </c>
    </row>
    <row r="14" spans="1:11">
      <c r="A14" t="s">
        <v>14</v>
      </c>
      <c r="B14" s="11">
        <v>-8280</v>
      </c>
      <c r="C14" s="11">
        <v>-11362</v>
      </c>
      <c r="D14" s="11">
        <v>-14147</v>
      </c>
      <c r="E14" s="11">
        <v>-16919</v>
      </c>
      <c r="F14" s="11">
        <v>-22850</v>
      </c>
      <c r="H14" s="11">
        <v>-6184</v>
      </c>
      <c r="I14" s="11">
        <v>-7738</v>
      </c>
      <c r="J14" s="11">
        <v>-10839</v>
      </c>
      <c r="K14" s="50">
        <v>-12200</v>
      </c>
    </row>
    <row r="15" spans="1:11">
      <c r="A15" t="s">
        <v>15</v>
      </c>
      <c r="B15" s="11">
        <v>-11479</v>
      </c>
      <c r="C15" s="11">
        <v>-12378</v>
      </c>
      <c r="D15" s="11">
        <v>-12067</v>
      </c>
      <c r="E15" s="11">
        <v>-15232</v>
      </c>
      <c r="F15" s="11">
        <v>-18413</v>
      </c>
      <c r="H15" s="11">
        <v>-5602</v>
      </c>
      <c r="I15" s="11">
        <v>-7175</v>
      </c>
      <c r="J15" s="11">
        <v>-8451</v>
      </c>
      <c r="K15" s="50">
        <v>-10346</v>
      </c>
    </row>
    <row r="16" spans="1:11">
      <c r="A16" t="s">
        <v>16</v>
      </c>
      <c r="B16" s="11" t="s">
        <v>51</v>
      </c>
      <c r="C16" s="11" t="s">
        <v>51</v>
      </c>
      <c r="D16" s="11">
        <v>-7231</v>
      </c>
      <c r="E16" s="11">
        <v>-17261</v>
      </c>
      <c r="F16" s="11" t="s">
        <v>51</v>
      </c>
      <c r="H16" s="11">
        <v>-4165</v>
      </c>
      <c r="I16" s="11">
        <v>-11134</v>
      </c>
      <c r="J16" s="17" t="s">
        <v>51</v>
      </c>
      <c r="K16" s="51" t="s">
        <v>51</v>
      </c>
    </row>
    <row r="17" spans="1:11">
      <c r="A17" t="s">
        <v>17</v>
      </c>
      <c r="B17" s="11">
        <v>-56798</v>
      </c>
      <c r="C17" s="11">
        <v>-55445</v>
      </c>
      <c r="D17" s="11">
        <v>-78268</v>
      </c>
      <c r="E17" s="11">
        <v>-51103</v>
      </c>
      <c r="F17" s="11">
        <v>-71103</v>
      </c>
      <c r="H17" s="11">
        <v>-15772</v>
      </c>
      <c r="I17" s="11">
        <v>-22564</v>
      </c>
      <c r="J17" s="11">
        <v>-31913</v>
      </c>
      <c r="K17" s="50">
        <v>-38633</v>
      </c>
    </row>
    <row r="18" spans="1:11">
      <c r="A18" t="s">
        <v>18</v>
      </c>
      <c r="B18" s="11">
        <v>-11145</v>
      </c>
      <c r="C18" s="11">
        <v>-12132</v>
      </c>
      <c r="D18" s="11">
        <v>-14489</v>
      </c>
      <c r="E18" s="11">
        <v>-14871</v>
      </c>
      <c r="F18" s="11">
        <v>-18947</v>
      </c>
      <c r="H18" s="11">
        <v>-6914</v>
      </c>
      <c r="I18" s="11">
        <v>-6870</v>
      </c>
      <c r="J18" s="11">
        <v>-9008</v>
      </c>
      <c r="K18" s="50">
        <v>-11007</v>
      </c>
    </row>
    <row r="19" spans="1:11">
      <c r="A19" t="s">
        <v>19</v>
      </c>
      <c r="B19" s="11">
        <f>SUM(B4:B18)</f>
        <v>226746</v>
      </c>
      <c r="C19" s="11">
        <f t="shared" ref="C19:F19" si="0">SUM(C4:C18)</f>
        <v>209621</v>
      </c>
      <c r="D19" s="11">
        <f t="shared" si="0"/>
        <v>276887</v>
      </c>
      <c r="E19" s="11">
        <f>SUM(E4:E18)</f>
        <v>245067</v>
      </c>
      <c r="F19" s="11">
        <f t="shared" si="0"/>
        <v>176005</v>
      </c>
      <c r="H19" s="11">
        <f t="shared" ref="H19" si="1">SUM(H4:H18)</f>
        <v>170121</v>
      </c>
      <c r="I19" s="11">
        <f t="shared" ref="I19" si="2">SUM(I4:I18)</f>
        <v>169216</v>
      </c>
      <c r="J19" s="11">
        <f t="shared" ref="J19" si="3">SUM(J4:J18)</f>
        <v>101413</v>
      </c>
      <c r="K19" s="50">
        <v>101622</v>
      </c>
    </row>
    <row r="20" spans="1:11">
      <c r="A20" t="s">
        <v>20</v>
      </c>
      <c r="B20" s="11">
        <v>-39527</v>
      </c>
      <c r="C20" s="11">
        <v>-38107</v>
      </c>
      <c r="D20" s="11">
        <v>-32459</v>
      </c>
      <c r="E20" s="11">
        <v>-42107</v>
      </c>
      <c r="F20" s="11">
        <v>-35052</v>
      </c>
      <c r="H20" s="11">
        <v>-13889</v>
      </c>
      <c r="I20" s="11">
        <v>-31345</v>
      </c>
      <c r="J20" s="11">
        <v>-18638</v>
      </c>
      <c r="K20" s="50">
        <v>-19993</v>
      </c>
    </row>
    <row r="21" spans="1:11">
      <c r="A21" t="s">
        <v>21</v>
      </c>
      <c r="B21" s="11">
        <f>SUM(B19:B20)</f>
        <v>187219</v>
      </c>
      <c r="C21" s="11">
        <f t="shared" ref="C21:F21" si="4">SUM(C19:C20)</f>
        <v>171514</v>
      </c>
      <c r="D21" s="11">
        <f t="shared" si="4"/>
        <v>244428</v>
      </c>
      <c r="E21" s="11">
        <f t="shared" si="4"/>
        <v>202960</v>
      </c>
      <c r="F21" s="11">
        <f t="shared" si="4"/>
        <v>140953</v>
      </c>
      <c r="H21" s="11">
        <f t="shared" ref="H21" si="5">SUM(H19:H20)</f>
        <v>156232</v>
      </c>
      <c r="I21" s="11">
        <f t="shared" ref="I21" si="6">SUM(I19:I20)</f>
        <v>137871</v>
      </c>
      <c r="J21" s="11">
        <f t="shared" ref="J21" si="7">SUM(J19:J20)</f>
        <v>82775</v>
      </c>
      <c r="K21" s="50">
        <v>81629</v>
      </c>
    </row>
    <row r="22" spans="1:11">
      <c r="B22" s="11"/>
      <c r="C22" s="11"/>
      <c r="D22" s="11"/>
      <c r="E22" s="11"/>
      <c r="F22" s="11"/>
    </row>
    <row r="23" spans="1:11">
      <c r="A23" t="s">
        <v>22</v>
      </c>
      <c r="B23" s="15">
        <f>B21/B4</f>
        <v>0.12030731801669865</v>
      </c>
      <c r="C23" s="15">
        <f t="shared" ref="C23:J23" si="8">C21/C4</f>
        <v>0.10141682222875284</v>
      </c>
      <c r="D23" s="15">
        <f t="shared" si="8"/>
        <v>0.13619488124152709</v>
      </c>
      <c r="E23" s="15">
        <f t="shared" si="8"/>
        <v>8.920150239660915E-2</v>
      </c>
      <c r="F23" s="15">
        <f t="shared" si="8"/>
        <v>5.4325250046924144E-2</v>
      </c>
      <c r="H23" s="15">
        <f t="shared" si="8"/>
        <v>0.18915339110894797</v>
      </c>
      <c r="I23" s="15">
        <f t="shared" si="8"/>
        <v>0.11669208646002434</v>
      </c>
      <c r="J23" s="15">
        <f t="shared" si="8"/>
        <v>6.5604836568464817E-2</v>
      </c>
      <c r="K23" s="52">
        <v>5.8999999999999997E-2</v>
      </c>
    </row>
    <row r="24" spans="1:11">
      <c r="B24" s="15"/>
      <c r="C24" s="15"/>
      <c r="D24" s="15"/>
      <c r="E24" s="15"/>
      <c r="F24" s="15"/>
      <c r="H24" s="15"/>
      <c r="I24" s="15"/>
      <c r="J24" s="15"/>
    </row>
    <row r="25" spans="1:11">
      <c r="B25" s="11"/>
      <c r="C25" s="11"/>
      <c r="D25" s="11"/>
      <c r="E25" s="11"/>
      <c r="F25" s="11"/>
    </row>
    <row r="26" spans="1:11">
      <c r="A26" s="18" t="s">
        <v>23</v>
      </c>
      <c r="B26" s="7">
        <v>2019</v>
      </c>
      <c r="C26" s="7">
        <v>2020</v>
      </c>
      <c r="D26" s="7">
        <v>2021</v>
      </c>
      <c r="E26" s="7">
        <v>2022</v>
      </c>
      <c r="F26" s="7">
        <v>2023</v>
      </c>
      <c r="H26" s="7">
        <v>2020</v>
      </c>
      <c r="I26" s="7">
        <v>2021</v>
      </c>
      <c r="J26" s="7">
        <v>2022</v>
      </c>
      <c r="K26" s="49">
        <v>2023</v>
      </c>
    </row>
    <row r="27" spans="1:11">
      <c r="A27" s="19" t="s">
        <v>24</v>
      </c>
      <c r="B27" s="20"/>
      <c r="C27" s="20"/>
      <c r="D27" s="20"/>
      <c r="E27" s="20"/>
      <c r="F27" s="20"/>
    </row>
    <row r="28" spans="1:11">
      <c r="A28" s="1" t="s">
        <v>25</v>
      </c>
      <c r="B28" s="20">
        <v>1556172.5226500002</v>
      </c>
      <c r="C28" s="20">
        <v>1691178.7230800001</v>
      </c>
      <c r="D28" s="20">
        <v>1783762</v>
      </c>
      <c r="E28" s="20">
        <v>2221773</v>
      </c>
      <c r="F28" s="20">
        <v>2452667</v>
      </c>
      <c r="H28" s="20">
        <v>825954</v>
      </c>
      <c r="I28" s="20">
        <v>1159117</v>
      </c>
      <c r="J28" s="20">
        <v>1198391</v>
      </c>
      <c r="K28" s="53">
        <v>1296102</v>
      </c>
    </row>
    <row r="29" spans="1:11">
      <c r="A29" s="1" t="s">
        <v>26</v>
      </c>
      <c r="B29" s="21">
        <v>0</v>
      </c>
      <c r="C29" s="21">
        <v>0</v>
      </c>
      <c r="D29" s="21">
        <v>10931</v>
      </c>
      <c r="E29" s="21">
        <v>53525</v>
      </c>
      <c r="F29" s="21">
        <v>141946</v>
      </c>
      <c r="G29" s="22"/>
      <c r="H29" s="21">
        <v>0</v>
      </c>
      <c r="I29" s="21">
        <v>22377</v>
      </c>
      <c r="J29" s="21">
        <v>63330</v>
      </c>
      <c r="K29" s="54">
        <v>91267</v>
      </c>
    </row>
    <row r="30" spans="1:11" s="10" customFormat="1">
      <c r="A30" s="23" t="s">
        <v>27</v>
      </c>
      <c r="B30" s="24">
        <f>SUM(B28:B29)</f>
        <v>1556172.5226500002</v>
      </c>
      <c r="C30" s="24">
        <f>SUM(C28:C29)</f>
        <v>1691178.7230800001</v>
      </c>
      <c r="D30" s="24">
        <f>SUM(D28:D29)</f>
        <v>1794693</v>
      </c>
      <c r="E30" s="24">
        <f>SUM(E28:E29)</f>
        <v>2275298</v>
      </c>
      <c r="F30" s="24">
        <f>SUM(F28:F29)</f>
        <v>2594613</v>
      </c>
      <c r="H30" s="24">
        <f>SUM(H28:H29)</f>
        <v>825954</v>
      </c>
      <c r="I30" s="24">
        <f>SUM(I28:I29)</f>
        <v>1181494</v>
      </c>
      <c r="J30" s="24">
        <f>SUM(J28:J29)</f>
        <v>1261721</v>
      </c>
      <c r="K30" s="55">
        <v>1387369</v>
      </c>
    </row>
    <row r="31" spans="1:11">
      <c r="A31" s="23"/>
      <c r="B31" s="25"/>
      <c r="C31" s="25"/>
      <c r="D31" s="25"/>
      <c r="E31" s="25"/>
      <c r="F31" s="25"/>
      <c r="H31" s="26"/>
      <c r="I31" s="26"/>
    </row>
    <row r="32" spans="1:11">
      <c r="A32" s="19" t="s">
        <v>28</v>
      </c>
      <c r="B32" s="25"/>
      <c r="C32" s="25"/>
      <c r="D32" s="25"/>
      <c r="E32" s="25"/>
      <c r="F32" s="25"/>
      <c r="H32" s="26"/>
      <c r="I32" s="26"/>
    </row>
    <row r="33" spans="1:11">
      <c r="A33" s="1" t="s">
        <v>25</v>
      </c>
      <c r="B33" s="27">
        <f t="shared" ref="B33:F34" si="9">B28/B$30</f>
        <v>1</v>
      </c>
      <c r="C33" s="27">
        <f t="shared" si="9"/>
        <v>1</v>
      </c>
      <c r="D33" s="27">
        <f t="shared" si="9"/>
        <v>0.9939092647043255</v>
      </c>
      <c r="E33" s="27">
        <f t="shared" si="9"/>
        <v>0.97647560890925056</v>
      </c>
      <c r="F33" s="27">
        <f t="shared" si="9"/>
        <v>0.94529203391796768</v>
      </c>
      <c r="H33" s="27">
        <f t="shared" ref="H33:J34" si="10">H28/H$30</f>
        <v>1</v>
      </c>
      <c r="I33" s="27">
        <f t="shared" si="10"/>
        <v>0.9810604201121631</v>
      </c>
      <c r="J33" s="27">
        <f t="shared" si="10"/>
        <v>0.94980665297637112</v>
      </c>
      <c r="K33" s="56">
        <v>0.93400000000000005</v>
      </c>
    </row>
    <row r="34" spans="1:11">
      <c r="A34" s="1" t="s">
        <v>26</v>
      </c>
      <c r="B34" s="27">
        <f t="shared" si="9"/>
        <v>0</v>
      </c>
      <c r="C34" s="27">
        <f t="shared" si="9"/>
        <v>0</v>
      </c>
      <c r="D34" s="27">
        <f t="shared" si="9"/>
        <v>6.0907352956745247E-3</v>
      </c>
      <c r="E34" s="27">
        <f t="shared" si="9"/>
        <v>2.3524391090749431E-2</v>
      </c>
      <c r="F34" s="27">
        <f t="shared" si="9"/>
        <v>5.4707966082032274E-2</v>
      </c>
      <c r="H34" s="27">
        <f t="shared" si="10"/>
        <v>0</v>
      </c>
      <c r="I34" s="27">
        <f t="shared" si="10"/>
        <v>1.8939579887836924E-2</v>
      </c>
      <c r="J34" s="27">
        <f t="shared" si="10"/>
        <v>5.0193347023628834E-2</v>
      </c>
      <c r="K34" s="56">
        <v>6.6000000000000003E-2</v>
      </c>
    </row>
    <row r="36" spans="1:11">
      <c r="A36" s="19" t="s">
        <v>29</v>
      </c>
    </row>
    <row r="37" spans="1:11">
      <c r="A37" t="s">
        <v>30</v>
      </c>
      <c r="B37" s="13">
        <v>0.79400000000000004</v>
      </c>
      <c r="C37" s="13">
        <v>0.72499999999999998</v>
      </c>
      <c r="D37" s="13">
        <v>0.504</v>
      </c>
      <c r="E37" s="13">
        <v>0.51700000000000002</v>
      </c>
      <c r="F37" s="13">
        <v>0.54700000000000004</v>
      </c>
      <c r="H37" s="13">
        <v>0.51600000000000001</v>
      </c>
      <c r="I37" s="13">
        <v>0.57100000000000006</v>
      </c>
      <c r="J37" s="13">
        <v>0.51400000000000001</v>
      </c>
      <c r="K37" s="57">
        <v>0.60299999999999998</v>
      </c>
    </row>
    <row r="38" spans="1:11">
      <c r="A38" t="s">
        <v>31</v>
      </c>
      <c r="B38" s="13">
        <v>0.20599999999999999</v>
      </c>
      <c r="C38" s="13">
        <v>0.27500000000000002</v>
      </c>
      <c r="D38" s="13">
        <v>0.496</v>
      </c>
      <c r="E38" s="13">
        <v>0.48299999999999998</v>
      </c>
      <c r="F38" s="13">
        <v>0.45300000000000001</v>
      </c>
      <c r="H38" s="13">
        <v>0.48399999999999999</v>
      </c>
      <c r="I38" s="13">
        <v>0.42899999999999999</v>
      </c>
      <c r="J38" s="13">
        <v>0.48599999999999999</v>
      </c>
      <c r="K38" s="57">
        <v>0.39700000000000002</v>
      </c>
    </row>
    <row r="39" spans="1:11">
      <c r="A39" s="23"/>
      <c r="B39" s="25"/>
      <c r="C39" s="25"/>
      <c r="D39" s="25"/>
      <c r="E39" s="25"/>
      <c r="F39" s="25"/>
      <c r="H39" s="26"/>
      <c r="I39" s="26"/>
    </row>
    <row r="40" spans="1:11">
      <c r="A40" s="19" t="s">
        <v>32</v>
      </c>
      <c r="B40" s="13"/>
      <c r="C40" s="13"/>
      <c r="D40" s="28"/>
      <c r="E40" s="28"/>
      <c r="F40" s="28"/>
      <c r="I40" s="13"/>
      <c r="J40" s="28"/>
    </row>
    <row r="41" spans="1:11">
      <c r="A41" s="1" t="s">
        <v>25</v>
      </c>
      <c r="B41" s="29" t="s">
        <v>33</v>
      </c>
      <c r="C41" s="13">
        <v>1.2999999999999999E-2</v>
      </c>
      <c r="D41" s="28">
        <v>-9.4E-2</v>
      </c>
      <c r="E41" s="28">
        <v>9.6000000000000002E-2</v>
      </c>
      <c r="F41" s="28">
        <v>-2.1999999999999999E-2</v>
      </c>
      <c r="H41" s="29" t="s">
        <v>33</v>
      </c>
      <c r="I41" s="13">
        <v>0.2</v>
      </c>
      <c r="J41" s="28">
        <v>-0.09</v>
      </c>
      <c r="K41" s="56">
        <v>2.9000000000000001E-2</v>
      </c>
    </row>
    <row r="42" spans="1:11">
      <c r="A42" s="1" t="s">
        <v>26</v>
      </c>
      <c r="B42" s="21" t="s">
        <v>33</v>
      </c>
      <c r="C42" s="21" t="s">
        <v>33</v>
      </c>
      <c r="D42" s="21" t="s">
        <v>33</v>
      </c>
      <c r="E42" s="21" t="s">
        <v>33</v>
      </c>
      <c r="F42" s="21">
        <v>0.154</v>
      </c>
      <c r="G42" s="22"/>
      <c r="H42" s="21" t="s">
        <v>33</v>
      </c>
      <c r="I42" s="21" t="s">
        <v>33</v>
      </c>
      <c r="J42" s="21">
        <v>0.441</v>
      </c>
      <c r="K42" s="54" t="s">
        <v>67</v>
      </c>
    </row>
    <row r="43" spans="1:11">
      <c r="A43" s="23" t="s">
        <v>35</v>
      </c>
      <c r="B43" s="8" t="s">
        <v>33</v>
      </c>
      <c r="C43" s="13">
        <v>1.2999999999999999E-2</v>
      </c>
      <c r="D43" s="28">
        <v>-9.4E-2</v>
      </c>
      <c r="E43" s="28">
        <v>9.6000000000000002E-2</v>
      </c>
      <c r="F43" s="28">
        <v>-0.02</v>
      </c>
      <c r="H43" s="8" t="s">
        <v>33</v>
      </c>
      <c r="I43" s="13">
        <v>0.2</v>
      </c>
      <c r="J43" s="28">
        <v>-8.5000000000000006E-2</v>
      </c>
      <c r="K43" s="56">
        <v>2.5999999999999999E-2</v>
      </c>
    </row>
    <row r="44" spans="1:11">
      <c r="B44" s="30"/>
      <c r="C44" s="30"/>
      <c r="D44" s="30"/>
      <c r="E44" s="30"/>
      <c r="F44" s="30"/>
      <c r="H44" s="30"/>
      <c r="I44" s="30"/>
      <c r="J44" s="30"/>
    </row>
    <row r="45" spans="1:11">
      <c r="A45" s="18" t="s">
        <v>36</v>
      </c>
      <c r="B45" s="7">
        <v>2019</v>
      </c>
      <c r="C45" s="7">
        <v>2020</v>
      </c>
      <c r="D45" s="7">
        <v>2021</v>
      </c>
      <c r="E45" s="7">
        <v>2022</v>
      </c>
      <c r="F45" s="7">
        <v>2023</v>
      </c>
      <c r="H45" s="7">
        <v>2020</v>
      </c>
      <c r="I45" s="7">
        <v>2021</v>
      </c>
      <c r="J45" s="7">
        <v>2022</v>
      </c>
      <c r="K45" s="49">
        <v>2023</v>
      </c>
    </row>
    <row r="46" spans="1:11">
      <c r="A46" s="31" t="s">
        <v>37</v>
      </c>
      <c r="B46" s="29">
        <v>0.23100000000000001</v>
      </c>
      <c r="C46" s="29">
        <v>0.186</v>
      </c>
      <c r="D46" s="29">
        <v>0.23100000000000001</v>
      </c>
      <c r="E46" s="29">
        <v>0.10199999999999999</v>
      </c>
      <c r="F46" s="29">
        <v>5.3999999999999999E-2</v>
      </c>
      <c r="H46" s="29" t="s">
        <v>33</v>
      </c>
      <c r="I46" s="29">
        <v>0.20499999999999999</v>
      </c>
      <c r="J46" s="29">
        <v>6.4000000000000001E-2</v>
      </c>
      <c r="K46" s="58">
        <v>6.0999999999999999E-2</v>
      </c>
    </row>
    <row r="47" spans="1:11">
      <c r="A47" s="31" t="s">
        <v>38</v>
      </c>
      <c r="B47" s="32">
        <v>0.76900000000000002</v>
      </c>
      <c r="C47" s="32">
        <v>0.52</v>
      </c>
      <c r="D47" s="32">
        <v>0.624</v>
      </c>
      <c r="E47" s="32">
        <v>0.193</v>
      </c>
      <c r="F47" s="32">
        <v>9.0999999999999998E-2</v>
      </c>
      <c r="H47" s="32" t="s">
        <v>33</v>
      </c>
      <c r="I47" s="32">
        <v>0.57799999999999996</v>
      </c>
      <c r="J47" s="32">
        <v>0.109</v>
      </c>
      <c r="K47" s="58">
        <v>0.108</v>
      </c>
    </row>
    <row r="48" spans="1:11">
      <c r="A48" s="33" t="s">
        <v>39</v>
      </c>
      <c r="B48" s="8">
        <v>1.1000000000000001</v>
      </c>
      <c r="C48" s="8">
        <v>0.9</v>
      </c>
      <c r="D48" s="8">
        <v>1.1000000000000001</v>
      </c>
      <c r="E48" s="8">
        <v>2.6</v>
      </c>
      <c r="F48" s="8">
        <v>2.4</v>
      </c>
      <c r="H48" s="8" t="s">
        <v>33</v>
      </c>
      <c r="I48" s="8">
        <v>0.8</v>
      </c>
      <c r="J48" s="8">
        <v>2.2999999999999998</v>
      </c>
      <c r="K48">
        <v>2.2999999999999998</v>
      </c>
    </row>
    <row r="49" spans="1:11">
      <c r="A49" s="33" t="s">
        <v>40</v>
      </c>
      <c r="B49" s="8">
        <v>1.1000000000000001</v>
      </c>
      <c r="C49" s="8">
        <v>0.9</v>
      </c>
      <c r="D49" s="8">
        <v>1</v>
      </c>
      <c r="E49" s="8">
        <v>2.6</v>
      </c>
      <c r="F49" s="8">
        <v>2.4</v>
      </c>
      <c r="H49" s="8" t="s">
        <v>33</v>
      </c>
      <c r="I49" s="8">
        <v>0.7</v>
      </c>
      <c r="J49" s="8">
        <v>2.2999999999999998</v>
      </c>
      <c r="K49">
        <v>2.2000000000000002</v>
      </c>
    </row>
    <row r="50" spans="1:11">
      <c r="B50" s="11"/>
      <c r="C50" s="11"/>
      <c r="D50" s="11"/>
      <c r="E50" s="11"/>
      <c r="F50" s="11"/>
      <c r="H50" s="29"/>
      <c r="I50" s="29"/>
    </row>
    <row r="52" spans="1:11">
      <c r="A52" s="18" t="s">
        <v>41</v>
      </c>
      <c r="B52" s="7">
        <v>2019</v>
      </c>
      <c r="C52" s="7">
        <v>2020</v>
      </c>
      <c r="D52" s="7">
        <v>2021</v>
      </c>
      <c r="E52" s="7">
        <v>2022</v>
      </c>
      <c r="F52" s="7">
        <v>2023</v>
      </c>
      <c r="H52" s="7">
        <v>2020</v>
      </c>
      <c r="I52" s="7">
        <v>2021</v>
      </c>
      <c r="J52" s="7">
        <v>2022</v>
      </c>
      <c r="K52" s="49">
        <v>2023</v>
      </c>
    </row>
    <row r="53" spans="1:11">
      <c r="A53" t="s">
        <v>68</v>
      </c>
      <c r="B53" s="34">
        <v>959400</v>
      </c>
      <c r="C53" s="34">
        <v>1091972</v>
      </c>
      <c r="D53" s="34">
        <v>1404982</v>
      </c>
      <c r="E53" s="34">
        <v>2568747</v>
      </c>
      <c r="F53" s="34">
        <v>2675007</v>
      </c>
      <c r="H53" s="34" t="s">
        <v>33</v>
      </c>
      <c r="I53" s="34">
        <v>1288515</v>
      </c>
      <c r="J53" s="34">
        <v>2631954</v>
      </c>
      <c r="K53" s="59">
        <v>2695431</v>
      </c>
    </row>
    <row r="54" spans="1:11">
      <c r="A54" t="s">
        <v>42</v>
      </c>
      <c r="B54" s="34">
        <v>603470</v>
      </c>
      <c r="C54" s="34">
        <v>715421</v>
      </c>
      <c r="D54" s="34">
        <v>859508</v>
      </c>
      <c r="E54" s="34">
        <v>1015380</v>
      </c>
      <c r="F54" s="34">
        <v>1133159</v>
      </c>
      <c r="H54" s="34" t="s">
        <v>33</v>
      </c>
      <c r="I54" s="34">
        <v>879870</v>
      </c>
      <c r="J54" s="34">
        <v>1153643</v>
      </c>
      <c r="K54" s="59">
        <v>1213896</v>
      </c>
    </row>
    <row r="55" spans="1:11">
      <c r="A55" t="s">
        <v>43</v>
      </c>
      <c r="B55" s="34">
        <v>355930</v>
      </c>
      <c r="C55" s="34">
        <v>376551</v>
      </c>
      <c r="D55" s="34">
        <v>545474</v>
      </c>
      <c r="E55" s="34">
        <v>1553367</v>
      </c>
      <c r="F55" s="34">
        <v>1541848</v>
      </c>
      <c r="H55" s="34" t="s">
        <v>33</v>
      </c>
      <c r="I55" s="34">
        <v>408644.89999999991</v>
      </c>
      <c r="J55" s="34">
        <v>1478311</v>
      </c>
      <c r="K55" s="59">
        <v>1481535</v>
      </c>
    </row>
    <row r="56" spans="1:11">
      <c r="B56" s="34"/>
      <c r="C56" s="34"/>
      <c r="D56" s="34"/>
      <c r="E56" s="34"/>
      <c r="F56" s="34"/>
      <c r="H56" s="34"/>
      <c r="I56" s="34"/>
      <c r="J56" s="34"/>
    </row>
    <row r="58" spans="1:11">
      <c r="A58" s="18" t="s">
        <v>41</v>
      </c>
      <c r="B58" s="7">
        <v>2019</v>
      </c>
      <c r="C58" s="7">
        <v>2020</v>
      </c>
      <c r="D58" s="7">
        <v>2021</v>
      </c>
      <c r="E58" s="7">
        <v>2022</v>
      </c>
      <c r="F58" s="7">
        <v>2023</v>
      </c>
      <c r="H58" s="7">
        <v>2020</v>
      </c>
      <c r="I58" s="7">
        <v>2021</v>
      </c>
      <c r="J58" s="7">
        <v>2022</v>
      </c>
      <c r="K58" s="49">
        <v>2023</v>
      </c>
    </row>
    <row r="59" spans="1:11">
      <c r="A59" t="s">
        <v>44</v>
      </c>
      <c r="B59" s="35">
        <v>471627</v>
      </c>
      <c r="C59" s="35">
        <v>527504</v>
      </c>
      <c r="D59" s="35">
        <v>707316</v>
      </c>
      <c r="E59" s="35">
        <v>613278</v>
      </c>
      <c r="F59" s="35">
        <v>716382</v>
      </c>
      <c r="H59" s="35">
        <v>290977</v>
      </c>
      <c r="I59" s="35">
        <v>349298</v>
      </c>
      <c r="J59" s="35">
        <v>412380</v>
      </c>
      <c r="K59" s="59">
        <v>338779</v>
      </c>
    </row>
    <row r="60" spans="1:11">
      <c r="A60" t="s">
        <v>45</v>
      </c>
      <c r="B60" s="35">
        <v>-10622</v>
      </c>
      <c r="C60" s="35">
        <v>-91123</v>
      </c>
      <c r="D60" s="35">
        <v>-120540</v>
      </c>
      <c r="E60" s="35">
        <v>-130157</v>
      </c>
      <c r="F60" s="35">
        <v>-145205</v>
      </c>
      <c r="H60" s="35">
        <v>-36507</v>
      </c>
      <c r="I60" s="35">
        <v>-41026</v>
      </c>
      <c r="J60" s="35">
        <v>-103369</v>
      </c>
      <c r="K60" s="60">
        <v>-17435</v>
      </c>
    </row>
    <row r="61" spans="1:11">
      <c r="A61" t="s">
        <v>46</v>
      </c>
      <c r="B61" s="20">
        <v>-247615</v>
      </c>
      <c r="C61" s="20">
        <v>-441458</v>
      </c>
      <c r="D61" s="20">
        <v>-427286</v>
      </c>
      <c r="E61" s="35">
        <v>421265</v>
      </c>
      <c r="F61" s="35">
        <v>-560764</v>
      </c>
      <c r="H61" s="20">
        <v>-138516</v>
      </c>
      <c r="I61" s="20">
        <v>-448381</v>
      </c>
      <c r="J61" s="35">
        <v>-349929</v>
      </c>
      <c r="K61" s="60">
        <v>-357962</v>
      </c>
    </row>
    <row r="62" spans="1:11">
      <c r="A62" t="s">
        <v>47</v>
      </c>
      <c r="B62" s="20">
        <v>306438.28499999997</v>
      </c>
      <c r="C62" s="20">
        <v>304961.28399999999</v>
      </c>
      <c r="D62" s="20">
        <v>470962.935</v>
      </c>
      <c r="E62" s="20">
        <v>1366650</v>
      </c>
      <c r="F62" s="20">
        <v>1375650</v>
      </c>
      <c r="H62" s="20">
        <v>417315</v>
      </c>
      <c r="I62" s="20">
        <v>320742</v>
      </c>
      <c r="J62" s="35">
        <v>1324319</v>
      </c>
      <c r="K62" s="59">
        <v>1339032</v>
      </c>
    </row>
    <row r="63" spans="1:11">
      <c r="B63" s="20"/>
      <c r="C63" s="20"/>
      <c r="D63" s="20"/>
      <c r="E63" s="20"/>
      <c r="F63" s="20"/>
      <c r="H63" s="20"/>
      <c r="I63" s="20"/>
      <c r="J63" s="35"/>
    </row>
    <row r="64" spans="1:11">
      <c r="A64" s="18" t="s">
        <v>48</v>
      </c>
      <c r="B64" s="7">
        <v>2019</v>
      </c>
      <c r="C64" s="7">
        <v>2020</v>
      </c>
      <c r="D64" s="7">
        <v>2021</v>
      </c>
      <c r="E64" s="7">
        <v>2022</v>
      </c>
      <c r="F64" s="7">
        <v>2023</v>
      </c>
      <c r="H64" s="7">
        <v>2020</v>
      </c>
      <c r="I64" s="7">
        <v>2021</v>
      </c>
      <c r="J64" s="7">
        <v>2022</v>
      </c>
      <c r="K64" s="49">
        <v>2023</v>
      </c>
    </row>
    <row r="65" spans="1:11">
      <c r="A65" t="s">
        <v>49</v>
      </c>
      <c r="B65" s="2">
        <v>19.8</v>
      </c>
      <c r="C65" s="2">
        <v>19.100000000000001</v>
      </c>
      <c r="D65" s="2">
        <v>28.8</v>
      </c>
      <c r="E65" s="2">
        <v>17.5</v>
      </c>
      <c r="F65" s="2">
        <v>10.5</v>
      </c>
      <c r="H65" s="14">
        <v>15.6</v>
      </c>
      <c r="I65" s="14">
        <v>13.8</v>
      </c>
      <c r="J65" s="14">
        <v>6.2</v>
      </c>
      <c r="K65">
        <v>6.1</v>
      </c>
    </row>
    <row r="66" spans="1:11">
      <c r="A66" t="s">
        <v>50</v>
      </c>
      <c r="B66" s="2" t="s">
        <v>51</v>
      </c>
      <c r="C66" s="2" t="s">
        <v>51</v>
      </c>
      <c r="D66" s="2" t="s">
        <v>51</v>
      </c>
      <c r="E66" s="2">
        <v>11.4</v>
      </c>
      <c r="F66" s="2">
        <v>10.5</v>
      </c>
      <c r="H66" s="2" t="s">
        <v>51</v>
      </c>
      <c r="I66" s="2" t="s">
        <v>51</v>
      </c>
      <c r="J66" s="2" t="s">
        <v>51</v>
      </c>
      <c r="K66" s="61">
        <v>3</v>
      </c>
    </row>
    <row r="67" spans="1:11">
      <c r="A67" t="s">
        <v>52</v>
      </c>
      <c r="B67" s="2" t="s">
        <v>51</v>
      </c>
      <c r="C67" s="2" t="s">
        <v>51</v>
      </c>
      <c r="D67" s="2" t="s">
        <v>51</v>
      </c>
      <c r="E67" s="15">
        <f>E66/E65</f>
        <v>0.65142857142857147</v>
      </c>
      <c r="F67" s="15">
        <f>F66/F65</f>
        <v>1</v>
      </c>
      <c r="H67" s="2" t="s">
        <v>51</v>
      </c>
      <c r="I67" s="2" t="s">
        <v>51</v>
      </c>
      <c r="J67" s="2" t="s">
        <v>51</v>
      </c>
      <c r="K67" s="63">
        <f>K66/K65</f>
        <v>0.49180327868852464</v>
      </c>
    </row>
    <row r="68" spans="1:11">
      <c r="A68" t="s">
        <v>69</v>
      </c>
      <c r="B68" s="2" t="s">
        <v>51</v>
      </c>
      <c r="C68" s="2" t="s">
        <v>51</v>
      </c>
      <c r="D68" s="2" t="s">
        <v>51</v>
      </c>
      <c r="E68" s="16">
        <f>0.114/2.405</f>
        <v>4.7401247401247404E-2</v>
      </c>
      <c r="F68" s="16">
        <f>0.105/2.195</f>
        <v>4.7835990888382689E-2</v>
      </c>
      <c r="H68" s="2" t="s">
        <v>51</v>
      </c>
      <c r="I68" s="2" t="s">
        <v>51</v>
      </c>
      <c r="J68" s="2" t="s">
        <v>51</v>
      </c>
      <c r="K68" s="64">
        <f>0.061/1.33</f>
        <v>4.5864661654135337E-2</v>
      </c>
    </row>
    <row r="70" spans="1:11">
      <c r="A70" s="18" t="s">
        <v>53</v>
      </c>
      <c r="B70" s="7">
        <v>2019</v>
      </c>
      <c r="C70" s="7">
        <v>2020</v>
      </c>
      <c r="D70" s="7">
        <v>2021</v>
      </c>
      <c r="E70" s="7">
        <v>2022</v>
      </c>
      <c r="F70" s="7">
        <v>2023</v>
      </c>
      <c r="H70" s="7">
        <v>2020</v>
      </c>
      <c r="I70" s="7">
        <v>2021</v>
      </c>
      <c r="J70" s="7">
        <v>2022</v>
      </c>
      <c r="K70" s="49">
        <v>2023</v>
      </c>
    </row>
    <row r="71" spans="1:11">
      <c r="A71" s="19" t="s">
        <v>24</v>
      </c>
      <c r="B71" s="36"/>
      <c r="C71" s="36"/>
      <c r="D71" s="36"/>
      <c r="E71" s="36"/>
      <c r="F71" s="36"/>
    </row>
    <row r="72" spans="1:11">
      <c r="A72" s="1" t="s">
        <v>25</v>
      </c>
      <c r="B72" s="36">
        <v>107</v>
      </c>
      <c r="C72" s="36">
        <v>125</v>
      </c>
      <c r="D72" s="36">
        <v>144</v>
      </c>
      <c r="E72" s="36">
        <v>162</v>
      </c>
      <c r="F72" s="36">
        <v>182</v>
      </c>
      <c r="H72" s="36">
        <v>131</v>
      </c>
      <c r="I72" s="36">
        <v>150</v>
      </c>
      <c r="J72" s="36">
        <v>179</v>
      </c>
      <c r="K72" s="48">
        <v>184</v>
      </c>
    </row>
    <row r="73" spans="1:11">
      <c r="A73" s="1" t="s">
        <v>54</v>
      </c>
      <c r="B73" s="36">
        <v>0</v>
      </c>
      <c r="C73" s="36">
        <v>0</v>
      </c>
      <c r="D73" s="36">
        <v>0</v>
      </c>
      <c r="E73" s="36">
        <v>8</v>
      </c>
      <c r="F73" s="36">
        <v>20</v>
      </c>
      <c r="H73" s="36">
        <v>0</v>
      </c>
      <c r="I73" s="36">
        <v>4</v>
      </c>
      <c r="J73" s="36">
        <v>17</v>
      </c>
      <c r="K73" s="48">
        <v>24</v>
      </c>
    </row>
    <row r="74" spans="1:11">
      <c r="A74" s="1" t="s">
        <v>34</v>
      </c>
      <c r="B74" s="36">
        <v>0</v>
      </c>
      <c r="C74" s="36">
        <v>0</v>
      </c>
      <c r="D74" s="36">
        <v>3</v>
      </c>
      <c r="E74" s="36">
        <v>4</v>
      </c>
      <c r="F74" s="36">
        <v>10</v>
      </c>
      <c r="H74" s="36">
        <v>0</v>
      </c>
      <c r="I74" s="36">
        <v>3</v>
      </c>
      <c r="J74" s="36">
        <v>9</v>
      </c>
      <c r="K74" s="48">
        <v>11</v>
      </c>
    </row>
    <row r="75" spans="1:11">
      <c r="A75" s="1" t="s">
        <v>55</v>
      </c>
      <c r="B75" s="37">
        <v>0</v>
      </c>
      <c r="C75" s="37">
        <v>0</v>
      </c>
      <c r="D75" s="37">
        <v>0</v>
      </c>
      <c r="E75" s="37">
        <v>1</v>
      </c>
      <c r="F75" s="37">
        <v>3</v>
      </c>
      <c r="H75" s="37">
        <v>0</v>
      </c>
      <c r="I75" s="37">
        <v>0</v>
      </c>
      <c r="J75" s="37">
        <v>3</v>
      </c>
      <c r="K75" s="62">
        <v>3</v>
      </c>
    </row>
    <row r="76" spans="1:11">
      <c r="A76" s="23" t="s">
        <v>56</v>
      </c>
      <c r="B76" s="36">
        <f>SUM(B72:B75)</f>
        <v>107</v>
      </c>
      <c r="C76" s="36">
        <f>SUM(C72:C75)</f>
        <v>125</v>
      </c>
      <c r="D76" s="36">
        <f>SUM(D72:D75)</f>
        <v>147</v>
      </c>
      <c r="E76" s="36">
        <f>SUM(E72:E75)</f>
        <v>175</v>
      </c>
      <c r="F76" s="36">
        <f>SUM(F72:F75)</f>
        <v>215</v>
      </c>
      <c r="H76" s="36">
        <f t="shared" ref="H76:J76" si="11">SUM(H72:H75)</f>
        <v>131</v>
      </c>
      <c r="I76" s="36">
        <f t="shared" si="11"/>
        <v>157</v>
      </c>
      <c r="J76" s="36">
        <f t="shared" si="11"/>
        <v>208</v>
      </c>
      <c r="K76" s="36">
        <v>222</v>
      </c>
    </row>
    <row r="77" spans="1:11">
      <c r="A77" s="1"/>
      <c r="B77" s="38"/>
      <c r="C77" s="38"/>
      <c r="D77" s="38"/>
      <c r="E77" s="38"/>
      <c r="F77" s="38"/>
    </row>
  </sheetData>
  <mergeCells count="4">
    <mergeCell ref="B1:F1"/>
    <mergeCell ref="H1:J1"/>
    <mergeCell ref="B2:F2"/>
    <mergeCell ref="H2:J2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CD78-180C-4A2E-8B64-2B8B93CCD155}">
  <dimension ref="A1:K56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30" sqref="Q30"/>
    </sheetView>
  </sheetViews>
  <sheetFormatPr defaultRowHeight="15"/>
  <cols>
    <col min="1" max="1" width="57.42578125" bestFit="1" customWidth="1"/>
    <col min="2" max="6" width="15.5703125" style="2" customWidth="1"/>
    <col min="8" max="8" width="13.7109375" customWidth="1"/>
    <col min="9" max="9" width="14.140625" bestFit="1" customWidth="1"/>
    <col min="10" max="10" width="13.7109375" customWidth="1"/>
    <col min="11" max="11" width="13.28515625" customWidth="1"/>
  </cols>
  <sheetData>
    <row r="1" spans="1:11" ht="18.75">
      <c r="B1" s="65" t="s">
        <v>0</v>
      </c>
      <c r="C1" s="65"/>
      <c r="D1" s="65"/>
      <c r="E1" s="65"/>
      <c r="F1" s="65"/>
      <c r="H1" s="65" t="s">
        <v>1</v>
      </c>
      <c r="I1" s="65"/>
      <c r="J1" s="65"/>
      <c r="K1" s="65"/>
    </row>
    <row r="2" spans="1:11" ht="21.75" customHeight="1">
      <c r="B2" s="66" t="s">
        <v>2</v>
      </c>
      <c r="C2" s="66"/>
      <c r="D2" s="66"/>
      <c r="E2" s="66"/>
      <c r="F2" s="66"/>
      <c r="H2" s="67" t="s">
        <v>3</v>
      </c>
      <c r="I2" s="67"/>
      <c r="J2" s="67"/>
      <c r="K2" s="67"/>
    </row>
    <row r="3" spans="1:11" s="6" customFormat="1" ht="33.75" customHeight="1">
      <c r="A3" s="9" t="s">
        <v>70</v>
      </c>
      <c r="B3" s="7">
        <v>2019</v>
      </c>
      <c r="C3" s="7">
        <v>2020</v>
      </c>
      <c r="D3" s="7">
        <v>2021</v>
      </c>
      <c r="E3" s="7">
        <v>2022</v>
      </c>
      <c r="F3" s="7">
        <v>2023</v>
      </c>
      <c r="H3" s="7">
        <v>2020</v>
      </c>
      <c r="I3" s="7">
        <v>2021</v>
      </c>
      <c r="J3" s="7">
        <v>2022</v>
      </c>
      <c r="K3" s="7">
        <v>2023</v>
      </c>
    </row>
    <row r="4" spans="1:11">
      <c r="A4" s="4" t="s">
        <v>4</v>
      </c>
      <c r="B4" s="5">
        <v>1556173</v>
      </c>
      <c r="C4" s="5">
        <v>1691179</v>
      </c>
      <c r="D4" s="5">
        <v>1794693</v>
      </c>
      <c r="E4" s="5">
        <v>2275298</v>
      </c>
      <c r="F4" s="5">
        <v>2594613</v>
      </c>
      <c r="H4" s="5">
        <v>825954</v>
      </c>
      <c r="I4" s="5">
        <v>1181494</v>
      </c>
      <c r="J4" s="5">
        <v>1261721</v>
      </c>
      <c r="K4" s="5">
        <v>1387369</v>
      </c>
    </row>
    <row r="5" spans="1:11">
      <c r="A5" t="s">
        <v>57</v>
      </c>
      <c r="B5" s="11"/>
      <c r="C5" s="11"/>
      <c r="D5" s="11"/>
      <c r="E5" s="11"/>
      <c r="F5" s="11"/>
      <c r="H5" s="11"/>
      <c r="I5" s="11"/>
      <c r="J5" s="11"/>
      <c r="K5" s="11"/>
    </row>
    <row r="6" spans="1:11">
      <c r="A6" t="s">
        <v>5</v>
      </c>
      <c r="B6" s="11" t="s">
        <v>33</v>
      </c>
      <c r="C6" s="11" t="s">
        <v>33</v>
      </c>
      <c r="D6" s="11">
        <v>-411464</v>
      </c>
      <c r="E6" s="11">
        <v>-518267</v>
      </c>
      <c r="F6" s="3">
        <v>-620318</v>
      </c>
      <c r="H6" s="3">
        <v>-189962</v>
      </c>
      <c r="I6" s="3">
        <v>-267592</v>
      </c>
      <c r="J6" s="3">
        <v>-302083</v>
      </c>
      <c r="K6" s="3">
        <v>-327793</v>
      </c>
    </row>
    <row r="7" spans="1:11">
      <c r="A7" t="s">
        <v>7</v>
      </c>
      <c r="B7" s="11" t="s">
        <v>33</v>
      </c>
      <c r="C7" s="11" t="s">
        <v>33</v>
      </c>
      <c r="D7" s="11">
        <v>-475419</v>
      </c>
      <c r="E7" s="11">
        <v>-592523</v>
      </c>
      <c r="F7" s="11">
        <v>-670576</v>
      </c>
      <c r="H7" s="11">
        <v>-223151</v>
      </c>
      <c r="I7" s="11">
        <v>-296507</v>
      </c>
      <c r="J7" s="11">
        <v>-327154</v>
      </c>
      <c r="K7" s="11">
        <v>-359720</v>
      </c>
    </row>
    <row r="8" spans="1:11">
      <c r="A8" t="s">
        <v>9</v>
      </c>
      <c r="B8" s="11" t="s">
        <v>33</v>
      </c>
      <c r="C8" s="11" t="s">
        <v>33</v>
      </c>
      <c r="D8" s="11">
        <v>-351081</v>
      </c>
      <c r="E8" s="11">
        <v>-403058</v>
      </c>
      <c r="F8" s="11">
        <v>-483870</v>
      </c>
      <c r="H8" s="11">
        <v>-165955</v>
      </c>
      <c r="I8" s="11">
        <v>-190642</v>
      </c>
      <c r="J8" s="11">
        <v>-234170</v>
      </c>
      <c r="K8" s="11">
        <v>-255479</v>
      </c>
    </row>
    <row r="9" spans="1:11">
      <c r="A9" t="s">
        <v>10</v>
      </c>
      <c r="B9" s="11" t="s">
        <v>33</v>
      </c>
      <c r="C9" s="11" t="s">
        <v>33</v>
      </c>
      <c r="D9" s="11">
        <v>-48818</v>
      </c>
      <c r="E9" s="11">
        <v>-62983</v>
      </c>
      <c r="F9" s="11">
        <v>-75482</v>
      </c>
      <c r="H9" s="11">
        <v>-22421</v>
      </c>
      <c r="I9" s="11">
        <v>-28812</v>
      </c>
      <c r="J9" s="11">
        <v>-41109</v>
      </c>
      <c r="K9" s="11">
        <v>-32504</v>
      </c>
    </row>
    <row r="10" spans="1:11">
      <c r="A10" t="s">
        <v>11</v>
      </c>
      <c r="B10" s="11" t="s">
        <v>33</v>
      </c>
      <c r="C10" s="11" t="s">
        <v>33</v>
      </c>
      <c r="D10" s="11">
        <v>-36135</v>
      </c>
      <c r="E10" s="11">
        <v>-53000</v>
      </c>
      <c r="F10" s="11">
        <v>-73099</v>
      </c>
      <c r="H10" s="11">
        <v>-16704</v>
      </c>
      <c r="I10" s="11">
        <v>-27400</v>
      </c>
      <c r="J10" s="11">
        <v>-35488</v>
      </c>
      <c r="K10" s="11">
        <v>-45181</v>
      </c>
    </row>
    <row r="11" spans="1:11">
      <c r="A11" t="s">
        <v>12</v>
      </c>
      <c r="B11" s="11" t="s">
        <v>33</v>
      </c>
      <c r="C11" s="11" t="s">
        <v>33</v>
      </c>
      <c r="D11" s="11">
        <v>-55468</v>
      </c>
      <c r="E11" s="11">
        <v>-58286</v>
      </c>
      <c r="F11" s="11">
        <v>-80529</v>
      </c>
      <c r="H11" s="11">
        <v>-23127</v>
      </c>
      <c r="I11" s="11">
        <v>-18890</v>
      </c>
      <c r="J11" s="11">
        <v>-40582</v>
      </c>
      <c r="K11" s="11">
        <v>-45207</v>
      </c>
    </row>
    <row r="12" spans="1:11">
      <c r="A12" t="s">
        <v>13</v>
      </c>
      <c r="B12" s="11" t="s">
        <v>33</v>
      </c>
      <c r="C12" s="11" t="s">
        <v>33</v>
      </c>
      <c r="D12" s="11">
        <v>-21682</v>
      </c>
      <c r="E12" s="11">
        <v>-46639</v>
      </c>
      <c r="F12" s="11">
        <v>-61026</v>
      </c>
      <c r="H12" s="11">
        <v>-5988</v>
      </c>
      <c r="I12" s="11">
        <v>-18322</v>
      </c>
      <c r="J12" s="11">
        <v>-25230</v>
      </c>
      <c r="K12" s="11">
        <v>-22754</v>
      </c>
    </row>
    <row r="13" spans="1:11">
      <c r="A13" t="s">
        <v>14</v>
      </c>
      <c r="B13" s="11" t="s">
        <v>33</v>
      </c>
      <c r="C13" s="11" t="s">
        <v>33</v>
      </c>
      <c r="D13" s="11">
        <v>-14147</v>
      </c>
      <c r="E13" s="11">
        <v>-16919</v>
      </c>
      <c r="F13" s="11">
        <v>-22850</v>
      </c>
      <c r="H13" s="11">
        <v>-6184</v>
      </c>
      <c r="I13" s="11">
        <v>-7738</v>
      </c>
      <c r="J13" s="11">
        <v>-10839</v>
      </c>
      <c r="K13" s="11">
        <v>-12200</v>
      </c>
    </row>
    <row r="14" spans="1:11">
      <c r="A14" t="s">
        <v>15</v>
      </c>
      <c r="B14" s="11" t="s">
        <v>33</v>
      </c>
      <c r="C14" s="11" t="s">
        <v>33</v>
      </c>
      <c r="D14" s="11">
        <v>-12067</v>
      </c>
      <c r="E14" s="11">
        <v>-15232</v>
      </c>
      <c r="F14" s="11">
        <v>-18413</v>
      </c>
      <c r="H14" s="11">
        <v>-5602</v>
      </c>
      <c r="I14" s="11">
        <v>-7175</v>
      </c>
      <c r="J14" s="11">
        <v>-8451</v>
      </c>
      <c r="K14" s="11">
        <v>-10346</v>
      </c>
    </row>
    <row r="15" spans="1:11">
      <c r="A15" t="s">
        <v>17</v>
      </c>
      <c r="B15" s="11" t="s">
        <v>33</v>
      </c>
      <c r="C15" s="11" t="s">
        <v>33</v>
      </c>
      <c r="D15" s="11">
        <v>-23566</v>
      </c>
      <c r="E15" s="11">
        <v>-31721</v>
      </c>
      <c r="F15" s="11">
        <v>-43026</v>
      </c>
      <c r="H15" s="11">
        <v>-12647</v>
      </c>
      <c r="I15" s="11">
        <v>-15093</v>
      </c>
      <c r="J15" s="11">
        <v>-21128</v>
      </c>
      <c r="K15" s="11">
        <v>-19166</v>
      </c>
    </row>
    <row r="16" spans="1:11">
      <c r="A16" t="s">
        <v>58</v>
      </c>
      <c r="B16" s="11">
        <f>SUM(B4:B15)</f>
        <v>1556173</v>
      </c>
      <c r="C16" s="11">
        <f>SUM(C4:C15)</f>
        <v>1691179</v>
      </c>
      <c r="D16" s="11">
        <f>SUM(D4:D15)</f>
        <v>344846</v>
      </c>
      <c r="E16" s="11">
        <f>SUM(E4:E15)</f>
        <v>476670</v>
      </c>
      <c r="F16" s="11">
        <f>SUM(F4:F15)</f>
        <v>445424</v>
      </c>
      <c r="H16" s="11">
        <f>SUM(H4:H15)</f>
        <v>154213</v>
      </c>
      <c r="I16" s="11">
        <f>SUM(I4:I15)</f>
        <v>303323</v>
      </c>
      <c r="J16" s="11">
        <f>SUM(J4:J15)</f>
        <v>215487</v>
      </c>
      <c r="K16" s="11">
        <f>SUM(K4:K15)</f>
        <v>257019</v>
      </c>
    </row>
    <row r="17" spans="1:11">
      <c r="B17" s="11"/>
      <c r="C17" s="11"/>
      <c r="D17" s="11"/>
      <c r="E17" s="11"/>
      <c r="F17" s="11"/>
      <c r="H17" s="11"/>
      <c r="I17" s="11"/>
      <c r="J17" s="11"/>
      <c r="K17" s="11"/>
    </row>
    <row r="18" spans="1:11">
      <c r="A18" s="39" t="s">
        <v>59</v>
      </c>
      <c r="B18" s="11"/>
      <c r="C18" s="11"/>
      <c r="D18" s="11"/>
      <c r="E18" s="11"/>
      <c r="F18" s="11"/>
      <c r="H18" s="11"/>
      <c r="I18" s="11"/>
      <c r="J18" s="11"/>
      <c r="K18" s="11"/>
    </row>
    <row r="19" spans="1:11">
      <c r="A19" s="1" t="s">
        <v>25</v>
      </c>
      <c r="B19" s="11" t="s">
        <v>33</v>
      </c>
      <c r="C19" s="11" t="s">
        <v>33</v>
      </c>
      <c r="D19" s="11" t="s">
        <v>33</v>
      </c>
      <c r="E19" s="11">
        <v>487844</v>
      </c>
      <c r="F19" s="11">
        <v>475224</v>
      </c>
      <c r="G19" s="11"/>
      <c r="H19" s="11" t="s">
        <v>33</v>
      </c>
      <c r="I19" s="11">
        <v>306322</v>
      </c>
      <c r="J19" s="11">
        <v>232357</v>
      </c>
      <c r="K19" s="11">
        <v>262366</v>
      </c>
    </row>
    <row r="20" spans="1:11">
      <c r="A20" s="1" t="s">
        <v>26</v>
      </c>
      <c r="B20" s="11" t="s">
        <v>33</v>
      </c>
      <c r="C20" s="11" t="s">
        <v>33</v>
      </c>
      <c r="D20" s="11" t="s">
        <v>33</v>
      </c>
      <c r="E20" s="11">
        <v>-11174</v>
      </c>
      <c r="F20" s="11">
        <v>-29800</v>
      </c>
      <c r="G20" s="11"/>
      <c r="H20" s="11" t="s">
        <v>33</v>
      </c>
      <c r="I20" s="11">
        <v>-2999</v>
      </c>
      <c r="J20" s="11">
        <v>-16870</v>
      </c>
      <c r="K20" s="11">
        <v>-5347</v>
      </c>
    </row>
    <row r="21" spans="1:11">
      <c r="A21" t="s">
        <v>60</v>
      </c>
      <c r="B21" s="11"/>
      <c r="C21" s="11"/>
      <c r="D21" s="11"/>
      <c r="E21" s="11">
        <f t="shared" ref="E21" si="0">SUM(E19:E20)</f>
        <v>476670</v>
      </c>
      <c r="F21" s="11">
        <f>SUM(F19:F20)</f>
        <v>445424</v>
      </c>
      <c r="H21" s="11"/>
      <c r="I21" s="11">
        <f t="shared" ref="I21:J21" si="1">SUM(I19:I20)</f>
        <v>303323</v>
      </c>
      <c r="J21" s="11">
        <f t="shared" si="1"/>
        <v>215487</v>
      </c>
      <c r="K21" s="11">
        <f t="shared" ref="K21" si="2">SUM(K19:K20)</f>
        <v>257019</v>
      </c>
    </row>
    <row r="22" spans="1:11">
      <c r="B22" s="15"/>
      <c r="C22" s="15"/>
      <c r="D22" s="15"/>
      <c r="E22" s="15"/>
      <c r="F22" s="15"/>
      <c r="H22" s="15"/>
      <c r="I22" s="15"/>
      <c r="J22" s="15"/>
      <c r="K22" s="15"/>
    </row>
    <row r="23" spans="1:11">
      <c r="A23" s="39" t="s">
        <v>61</v>
      </c>
      <c r="B23" s="11"/>
      <c r="C23" s="11"/>
      <c r="D23" s="11"/>
      <c r="E23" s="11"/>
      <c r="F23" s="11"/>
      <c r="H23" s="11"/>
      <c r="I23" s="11"/>
      <c r="J23" s="11"/>
      <c r="K23" s="11"/>
    </row>
    <row r="24" spans="1:11">
      <c r="A24" s="1" t="s">
        <v>25</v>
      </c>
      <c r="B24" s="11" t="s">
        <v>33</v>
      </c>
      <c r="C24" s="11" t="s">
        <v>33</v>
      </c>
      <c r="D24" s="11" t="s">
        <v>33</v>
      </c>
      <c r="E24" s="15">
        <v>0.22</v>
      </c>
      <c r="F24" s="15">
        <v>0.19400000000000001</v>
      </c>
      <c r="H24" s="11" t="s">
        <v>33</v>
      </c>
      <c r="I24" s="15">
        <v>0.26400000000000001</v>
      </c>
      <c r="J24" s="15">
        <v>0.19400000000000001</v>
      </c>
      <c r="K24" s="15">
        <v>0.20200000000000001</v>
      </c>
    </row>
    <row r="25" spans="1:11">
      <c r="A25" s="1" t="s">
        <v>26</v>
      </c>
      <c r="B25" s="11" t="s">
        <v>33</v>
      </c>
      <c r="C25" s="11" t="s">
        <v>33</v>
      </c>
      <c r="D25" s="11" t="s">
        <v>33</v>
      </c>
      <c r="E25" s="15">
        <v>-0.20899999999999999</v>
      </c>
      <c r="F25" s="15">
        <v>-0.21</v>
      </c>
      <c r="H25" s="11" t="s">
        <v>33</v>
      </c>
      <c r="I25" s="15">
        <v>-0.13400000000000001</v>
      </c>
      <c r="J25" s="15">
        <v>-0.26600000000000001</v>
      </c>
      <c r="K25" s="15">
        <v>-5.8999999999999997E-2</v>
      </c>
    </row>
    <row r="26" spans="1:11">
      <c r="A26" s="40" t="s">
        <v>35</v>
      </c>
      <c r="B26" s="11" t="s">
        <v>33</v>
      </c>
      <c r="C26" s="11" t="s">
        <v>33</v>
      </c>
      <c r="D26" s="15">
        <f>D16/D4</f>
        <v>0.19214762636283755</v>
      </c>
      <c r="E26" s="15">
        <f>E16/E4</f>
        <v>0.20949783281135043</v>
      </c>
      <c r="F26" s="15">
        <f>F16/F4</f>
        <v>0.17167261553071692</v>
      </c>
      <c r="H26" s="15">
        <f>H16/H4</f>
        <v>0.1867089450502086</v>
      </c>
      <c r="I26" s="15">
        <f>I16/I4</f>
        <v>0.25672834563696473</v>
      </c>
      <c r="J26" s="15">
        <f>J16/J4</f>
        <v>0.17078815364093963</v>
      </c>
      <c r="K26" s="15">
        <f>K16/K4</f>
        <v>0.18525640979436617</v>
      </c>
    </row>
    <row r="27" spans="1:11">
      <c r="B27" s="15"/>
      <c r="C27" s="15"/>
      <c r="D27" s="15"/>
      <c r="E27" s="15"/>
      <c r="F27" s="15"/>
      <c r="H27" s="15"/>
      <c r="I27" s="15"/>
      <c r="J27" s="15"/>
      <c r="K27" s="15"/>
    </row>
    <row r="28" spans="1:11">
      <c r="B28" s="15"/>
      <c r="C28" s="15"/>
      <c r="D28" s="15"/>
      <c r="E28" s="15"/>
      <c r="F28" s="15"/>
      <c r="H28" s="15"/>
      <c r="I28" s="15"/>
      <c r="J28" s="15"/>
      <c r="K28" s="15"/>
    </row>
    <row r="29" spans="1:11">
      <c r="A29" s="39" t="s">
        <v>62</v>
      </c>
      <c r="B29" s="15"/>
      <c r="C29" s="15"/>
      <c r="D29" s="15"/>
      <c r="E29" s="15"/>
      <c r="F29" s="15"/>
      <c r="H29" s="15"/>
      <c r="I29" s="15"/>
      <c r="J29" s="15"/>
      <c r="K29" s="15"/>
    </row>
    <row r="30" spans="1:11">
      <c r="A30" t="s">
        <v>5</v>
      </c>
      <c r="B30" s="11" t="s">
        <v>33</v>
      </c>
      <c r="C30" s="11" t="s">
        <v>33</v>
      </c>
      <c r="D30" s="15">
        <f t="shared" ref="D30:F30" si="3">-D6/D$4</f>
        <v>0.22926706684653031</v>
      </c>
      <c r="E30" s="15">
        <f t="shared" si="3"/>
        <v>0.22777983367453405</v>
      </c>
      <c r="F30" s="15">
        <f t="shared" si="3"/>
        <v>0.2390791998652593</v>
      </c>
      <c r="H30" s="15">
        <f t="shared" ref="H30:J30" si="4">-H6/H$4</f>
        <v>0.22999101644885792</v>
      </c>
      <c r="I30" s="15">
        <f t="shared" si="4"/>
        <v>0.22648612688680603</v>
      </c>
      <c r="J30" s="15">
        <f t="shared" si="4"/>
        <v>0.23942139347763888</v>
      </c>
      <c r="K30" s="15">
        <f t="shared" ref="K30" si="5">-K6/K$4</f>
        <v>0.23626951445505845</v>
      </c>
    </row>
    <row r="31" spans="1:11">
      <c r="A31" t="s">
        <v>7</v>
      </c>
      <c r="B31" s="11" t="s">
        <v>33</v>
      </c>
      <c r="C31" s="11" t="s">
        <v>33</v>
      </c>
      <c r="D31" s="15">
        <f t="shared" ref="D31:F31" si="6">-D7/D$4</f>
        <v>0.26490268809205808</v>
      </c>
      <c r="E31" s="15">
        <f t="shared" si="6"/>
        <v>0.26041555875318312</v>
      </c>
      <c r="F31" s="15">
        <f t="shared" si="6"/>
        <v>0.25844933329170861</v>
      </c>
      <c r="H31" s="15">
        <f t="shared" ref="H31:J31" si="7">-H7/H$4</f>
        <v>0.27017364163137414</v>
      </c>
      <c r="I31" s="15">
        <f t="shared" si="7"/>
        <v>0.25095937854953138</v>
      </c>
      <c r="J31" s="15">
        <f t="shared" si="7"/>
        <v>0.25929187197486608</v>
      </c>
      <c r="K31" s="15">
        <f t="shared" ref="K31" si="8">-K7/K$4</f>
        <v>0.25928213762885</v>
      </c>
    </row>
    <row r="32" spans="1:11">
      <c r="A32" t="s">
        <v>9</v>
      </c>
      <c r="B32" s="11" t="s">
        <v>33</v>
      </c>
      <c r="C32" s="11" t="s">
        <v>33</v>
      </c>
      <c r="D32" s="15">
        <f t="shared" ref="D32:F32" si="9">-D8/D$4</f>
        <v>0.19562175815027974</v>
      </c>
      <c r="E32" s="15">
        <f t="shared" si="9"/>
        <v>0.17714514758066854</v>
      </c>
      <c r="F32" s="15">
        <f t="shared" si="9"/>
        <v>0.18649023958486294</v>
      </c>
      <c r="H32" s="15">
        <f t="shared" ref="H32:J32" si="10">-H8/H$4</f>
        <v>0.20092523312436286</v>
      </c>
      <c r="I32" s="15">
        <f t="shared" si="10"/>
        <v>0.16135672292876646</v>
      </c>
      <c r="J32" s="15">
        <f t="shared" si="10"/>
        <v>0.18559570618227009</v>
      </c>
      <c r="K32" s="15">
        <f t="shared" ref="K32" si="11">-K8/K$4</f>
        <v>0.18414639508306729</v>
      </c>
    </row>
    <row r="33" spans="1:11">
      <c r="A33" t="s">
        <v>13</v>
      </c>
      <c r="B33" s="11" t="s">
        <v>33</v>
      </c>
      <c r="C33" s="11" t="s">
        <v>33</v>
      </c>
      <c r="D33" s="15">
        <f>-D12/D$4</f>
        <v>1.2081174886178304E-2</v>
      </c>
      <c r="E33" s="15">
        <f>-E12/E$4</f>
        <v>2.0497974331274409E-2</v>
      </c>
      <c r="F33" s="15">
        <f>-F12/F$4</f>
        <v>2.3520270653080055E-2</v>
      </c>
      <c r="H33" s="15">
        <f>-H12/H$4</f>
        <v>7.2497984149238331E-3</v>
      </c>
      <c r="I33" s="15">
        <f>-I12/I$4</f>
        <v>1.5507484591542572E-2</v>
      </c>
      <c r="J33" s="15">
        <f>-J12/J$4</f>
        <v>1.999649684835237E-2</v>
      </c>
      <c r="K33" s="15">
        <f>-K12/K$4</f>
        <v>1.640082775382757E-2</v>
      </c>
    </row>
    <row r="34" spans="1:11">
      <c r="B34" s="15"/>
      <c r="C34" s="15"/>
      <c r="D34" s="15"/>
      <c r="E34" s="15"/>
      <c r="F34" s="15"/>
      <c r="H34" s="15"/>
      <c r="I34" s="15"/>
      <c r="J34" s="15"/>
      <c r="K34" s="15"/>
    </row>
    <row r="35" spans="1:11">
      <c r="B35" s="15"/>
      <c r="C35" s="15"/>
      <c r="D35" s="15"/>
      <c r="E35" s="15"/>
      <c r="F35" s="15"/>
      <c r="H35" s="15"/>
      <c r="I35" s="15"/>
      <c r="J35" s="15"/>
      <c r="K35" s="15"/>
    </row>
    <row r="36" spans="1:11">
      <c r="A36" s="18" t="s">
        <v>63</v>
      </c>
      <c r="B36" s="7">
        <v>2019</v>
      </c>
      <c r="C36" s="7">
        <v>2020</v>
      </c>
      <c r="D36" s="7">
        <v>2021</v>
      </c>
      <c r="E36" s="7">
        <v>2022</v>
      </c>
      <c r="F36" s="7">
        <v>2023</v>
      </c>
      <c r="H36" s="7">
        <v>2020</v>
      </c>
      <c r="I36" s="7">
        <v>2021</v>
      </c>
      <c r="J36" s="7">
        <v>2022</v>
      </c>
      <c r="K36" s="7">
        <v>2023</v>
      </c>
    </row>
    <row r="37" spans="1:11">
      <c r="A37" s="41" t="s">
        <v>64</v>
      </c>
      <c r="B37" s="1"/>
      <c r="C37" s="1"/>
      <c r="D37" s="1"/>
      <c r="E37" s="1"/>
      <c r="F37" s="1"/>
    </row>
    <row r="38" spans="1:11">
      <c r="A38" s="1" t="s">
        <v>25</v>
      </c>
      <c r="B38" s="14">
        <v>53.535436879342896</v>
      </c>
      <c r="C38" s="14">
        <v>58.443242872224332</v>
      </c>
      <c r="D38" s="14">
        <v>58.288679153311556</v>
      </c>
      <c r="E38" s="14">
        <v>59.7</v>
      </c>
      <c r="F38" s="14">
        <v>61.5</v>
      </c>
      <c r="H38">
        <v>57.9</v>
      </c>
      <c r="I38">
        <v>59.5</v>
      </c>
      <c r="J38">
        <v>61.1</v>
      </c>
      <c r="K38">
        <v>61.6</v>
      </c>
    </row>
    <row r="39" spans="1:11">
      <c r="A39" s="1" t="s">
        <v>54</v>
      </c>
      <c r="B39" s="11" t="s">
        <v>33</v>
      </c>
      <c r="C39" s="11" t="s">
        <v>33</v>
      </c>
      <c r="D39" s="11" t="s">
        <v>33</v>
      </c>
      <c r="E39" s="14">
        <v>58.3</v>
      </c>
      <c r="F39" s="14">
        <v>46.1</v>
      </c>
      <c r="H39" s="11" t="s">
        <v>33</v>
      </c>
      <c r="I39">
        <v>61.8</v>
      </c>
      <c r="J39">
        <v>49.1</v>
      </c>
      <c r="K39">
        <v>41.5</v>
      </c>
    </row>
    <row r="40" spans="1:11">
      <c r="A40" s="1" t="s">
        <v>34</v>
      </c>
      <c r="B40" s="11" t="s">
        <v>33</v>
      </c>
      <c r="C40" s="11" t="s">
        <v>33</v>
      </c>
      <c r="D40" s="14">
        <v>82.974377529240328</v>
      </c>
      <c r="E40" s="14">
        <v>83</v>
      </c>
      <c r="F40" s="14">
        <v>82.4</v>
      </c>
      <c r="H40" s="11" t="s">
        <v>33</v>
      </c>
      <c r="I40">
        <v>85</v>
      </c>
      <c r="J40">
        <v>82.7</v>
      </c>
      <c r="K40">
        <v>88.8</v>
      </c>
    </row>
    <row r="41" spans="1:11">
      <c r="A41" s="42" t="s">
        <v>55</v>
      </c>
      <c r="B41" s="43" t="s">
        <v>33</v>
      </c>
      <c r="C41" s="43" t="s">
        <v>33</v>
      </c>
      <c r="D41" s="43" t="s">
        <v>33</v>
      </c>
      <c r="E41" s="44">
        <v>96</v>
      </c>
      <c r="F41" s="44">
        <v>62.6</v>
      </c>
      <c r="H41" s="43" t="s">
        <v>33</v>
      </c>
      <c r="I41" s="43" t="s">
        <v>33</v>
      </c>
      <c r="J41" s="12">
        <v>64.099999999999994</v>
      </c>
      <c r="K41" s="12">
        <v>65.7</v>
      </c>
    </row>
    <row r="42" spans="1:11">
      <c r="A42" s="40" t="s">
        <v>35</v>
      </c>
      <c r="B42" s="45">
        <v>53.535436879342896</v>
      </c>
      <c r="C42" s="45">
        <v>58.443242872224332</v>
      </c>
      <c r="D42" s="45">
        <v>58.394504003834264</v>
      </c>
      <c r="E42" s="45">
        <v>59.8</v>
      </c>
      <c r="F42" s="45">
        <v>61.4</v>
      </c>
      <c r="H42" s="10">
        <v>57.9</v>
      </c>
      <c r="I42" s="10">
        <v>59.6</v>
      </c>
      <c r="J42" s="10">
        <v>61.2</v>
      </c>
      <c r="K42" s="10">
        <v>61.3</v>
      </c>
    </row>
    <row r="43" spans="1:11">
      <c r="A43" s="1"/>
      <c r="B43" s="1"/>
      <c r="C43" s="1"/>
      <c r="D43" s="1"/>
      <c r="E43" s="1"/>
      <c r="F43" s="1"/>
    </row>
    <row r="44" spans="1:11">
      <c r="A44" s="41" t="s">
        <v>65</v>
      </c>
      <c r="B44" s="1"/>
      <c r="C44" s="1"/>
      <c r="D44" s="1"/>
      <c r="E44" s="1"/>
      <c r="F44" s="1"/>
    </row>
    <row r="45" spans="1:11">
      <c r="A45" s="1" t="s">
        <v>25</v>
      </c>
      <c r="B45" s="8">
        <v>6.9654829509024747</v>
      </c>
      <c r="C45" s="8">
        <v>6.4905198451630044</v>
      </c>
      <c r="D45" s="8">
        <v>6.0092079495116444</v>
      </c>
      <c r="E45" s="8">
        <v>6.4</v>
      </c>
      <c r="F45" s="8">
        <v>6</v>
      </c>
      <c r="H45" s="8">
        <v>5.8</v>
      </c>
      <c r="I45" s="8">
        <v>6.8</v>
      </c>
      <c r="J45" s="8">
        <v>6</v>
      </c>
      <c r="K45" s="8">
        <v>6.1</v>
      </c>
    </row>
    <row r="46" spans="1:11">
      <c r="A46" s="1" t="s">
        <v>54</v>
      </c>
      <c r="B46" s="11" t="s">
        <v>33</v>
      </c>
      <c r="C46" s="11" t="s">
        <v>33</v>
      </c>
      <c r="D46" s="11" t="s">
        <v>33</v>
      </c>
      <c r="E46" s="8">
        <v>4.4000000000000004</v>
      </c>
      <c r="F46" s="8">
        <v>3</v>
      </c>
      <c r="H46" s="11" t="s">
        <v>33</v>
      </c>
      <c r="I46" s="8">
        <v>6.4</v>
      </c>
      <c r="J46" s="8">
        <v>3.1</v>
      </c>
      <c r="K46" s="8">
        <v>3.3</v>
      </c>
    </row>
    <row r="47" spans="1:11">
      <c r="A47" s="1" t="s">
        <v>34</v>
      </c>
      <c r="B47" s="11" t="s">
        <v>33</v>
      </c>
      <c r="C47" s="11" t="s">
        <v>33</v>
      </c>
      <c r="D47" s="8">
        <v>3.267197341665427</v>
      </c>
      <c r="E47" s="8">
        <v>2.8</v>
      </c>
      <c r="F47" s="8">
        <v>3.7</v>
      </c>
      <c r="H47" s="11" t="s">
        <v>33</v>
      </c>
      <c r="I47" s="8">
        <v>2.4</v>
      </c>
      <c r="J47" s="8">
        <v>4.4000000000000004</v>
      </c>
      <c r="K47" s="8">
        <v>3.1</v>
      </c>
    </row>
    <row r="48" spans="1:11">
      <c r="A48" s="42" t="s">
        <v>55</v>
      </c>
      <c r="B48" s="43" t="s">
        <v>33</v>
      </c>
      <c r="C48" s="43" t="s">
        <v>33</v>
      </c>
      <c r="D48" s="43" t="s">
        <v>33</v>
      </c>
      <c r="E48" s="46">
        <v>7.7</v>
      </c>
      <c r="F48" s="46">
        <v>5</v>
      </c>
      <c r="H48" s="43" t="s">
        <v>33</v>
      </c>
      <c r="I48" s="43" t="s">
        <v>33</v>
      </c>
      <c r="J48" s="46">
        <v>5.2</v>
      </c>
      <c r="K48" s="46">
        <v>5.5</v>
      </c>
    </row>
    <row r="49" spans="1:11">
      <c r="A49" s="40" t="s">
        <v>35</v>
      </c>
      <c r="B49" s="47">
        <v>6.9654829509024747</v>
      </c>
      <c r="C49" s="47">
        <v>6.4905198451630044</v>
      </c>
      <c r="D49" s="47">
        <v>5.9949770993289198</v>
      </c>
      <c r="E49" s="47">
        <v>6.3</v>
      </c>
      <c r="F49" s="47">
        <v>5.8</v>
      </c>
      <c r="H49" s="47">
        <v>5.8</v>
      </c>
      <c r="I49" s="47">
        <v>6.7</v>
      </c>
      <c r="J49" s="47">
        <v>5.9</v>
      </c>
      <c r="K49" s="47">
        <v>5.8</v>
      </c>
    </row>
    <row r="50" spans="1:11">
      <c r="A50" s="1"/>
      <c r="B50" s="1"/>
      <c r="C50" s="1"/>
      <c r="D50" s="1"/>
      <c r="E50" s="1"/>
      <c r="F50" s="1"/>
      <c r="H50" s="1"/>
      <c r="I50" s="1"/>
      <c r="J50" s="1"/>
      <c r="K50" s="1"/>
    </row>
    <row r="51" spans="1:11">
      <c r="A51" s="41" t="s">
        <v>66</v>
      </c>
      <c r="B51" s="1"/>
      <c r="C51" s="1"/>
      <c r="D51" s="1"/>
      <c r="E51" s="1"/>
      <c r="I51" s="2"/>
      <c r="J51" s="2"/>
      <c r="K51" s="2"/>
    </row>
    <row r="52" spans="1:11">
      <c r="A52" s="1" t="s">
        <v>25</v>
      </c>
      <c r="B52" s="20">
        <v>41313.949150449997</v>
      </c>
      <c r="C52" s="20">
        <v>40602.581462594841</v>
      </c>
      <c r="D52" s="20">
        <v>37471.612629666197</v>
      </c>
      <c r="E52" s="20">
        <v>41060</v>
      </c>
      <c r="F52" s="48">
        <v>38915</v>
      </c>
      <c r="H52" s="48">
        <v>35961</v>
      </c>
      <c r="I52" s="48">
        <v>43546</v>
      </c>
      <c r="J52" s="48">
        <v>38581</v>
      </c>
      <c r="K52" s="48">
        <v>39137</v>
      </c>
    </row>
    <row r="53" spans="1:11">
      <c r="A53" s="1" t="s">
        <v>54</v>
      </c>
      <c r="B53" s="11" t="s">
        <v>33</v>
      </c>
      <c r="C53" s="11" t="s">
        <v>33</v>
      </c>
      <c r="D53" s="11" t="s">
        <v>33</v>
      </c>
      <c r="E53" s="20">
        <v>19666</v>
      </c>
      <c r="F53" s="20">
        <v>10383</v>
      </c>
      <c r="H53" s="11" t="s">
        <v>33</v>
      </c>
      <c r="I53" s="20">
        <v>30643</v>
      </c>
      <c r="J53" s="20">
        <v>11540</v>
      </c>
      <c r="K53" s="20">
        <v>10017</v>
      </c>
    </row>
    <row r="54" spans="1:11">
      <c r="A54" s="1" t="s">
        <v>34</v>
      </c>
      <c r="B54" s="11" t="s">
        <v>33</v>
      </c>
      <c r="C54" s="11" t="s">
        <v>33</v>
      </c>
      <c r="D54" s="20">
        <v>25842</v>
      </c>
      <c r="E54" s="20">
        <v>23089</v>
      </c>
      <c r="F54" s="20">
        <v>22207</v>
      </c>
      <c r="H54" s="11" t="s">
        <v>33</v>
      </c>
      <c r="I54" s="20">
        <v>19494</v>
      </c>
      <c r="J54" s="20">
        <v>25511</v>
      </c>
      <c r="K54" s="20">
        <v>19970</v>
      </c>
    </row>
    <row r="55" spans="1:11">
      <c r="A55" s="42" t="s">
        <v>55</v>
      </c>
      <c r="B55" s="43" t="s">
        <v>33</v>
      </c>
      <c r="C55" s="43" t="s">
        <v>33</v>
      </c>
      <c r="D55" s="43" t="s">
        <v>33</v>
      </c>
      <c r="E55" s="21">
        <v>51370</v>
      </c>
      <c r="F55" s="21">
        <v>19316</v>
      </c>
      <c r="H55" s="43" t="s">
        <v>33</v>
      </c>
      <c r="I55" s="43" t="s">
        <v>33</v>
      </c>
      <c r="J55" s="21">
        <v>20265</v>
      </c>
      <c r="K55" s="21">
        <v>22020</v>
      </c>
    </row>
    <row r="56" spans="1:11">
      <c r="A56" s="40" t="s">
        <v>35</v>
      </c>
      <c r="B56" s="24">
        <v>41313.949150449997</v>
      </c>
      <c r="C56" s="24">
        <v>40602.581462594841</v>
      </c>
      <c r="D56" s="24">
        <v>37369.202081635158</v>
      </c>
      <c r="E56" s="24">
        <v>40175</v>
      </c>
      <c r="F56" s="24">
        <v>35767</v>
      </c>
      <c r="H56" s="24">
        <v>35961</v>
      </c>
      <c r="I56" s="24">
        <v>42889</v>
      </c>
      <c r="J56" s="24">
        <v>36213</v>
      </c>
      <c r="K56" s="24">
        <v>35015</v>
      </c>
    </row>
  </sheetData>
  <mergeCells count="4">
    <mergeCell ref="B1:F1"/>
    <mergeCell ref="B2:F2"/>
    <mergeCell ref="H1:K1"/>
    <mergeCell ref="H2:K2"/>
  </mergeCells>
  <phoneticPr fontId="11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706C3D043514984716826B13A2E5B" ma:contentTypeVersion="15" ma:contentTypeDescription="Create a new document." ma:contentTypeScope="" ma:versionID="772e3bf7faa2adc856a160c77054e5ab">
  <xsd:schema xmlns:xsd="http://www.w3.org/2001/XMLSchema" xmlns:xs="http://www.w3.org/2001/XMLSchema" xmlns:p="http://schemas.microsoft.com/office/2006/metadata/properties" xmlns:ns2="fee1d516-2a28-4776-86cb-3df34387fc75" xmlns:ns3="b88b7e31-ba25-4ef4-a6fc-ae419dac1057" targetNamespace="http://schemas.microsoft.com/office/2006/metadata/properties" ma:root="true" ma:fieldsID="197dc03852aa1cf92a5f17aa1a1a3ec2" ns2:_="" ns3:_="">
    <xsd:import namespace="fee1d516-2a28-4776-86cb-3df34387fc75"/>
    <xsd:import namespace="b88b7e31-ba25-4ef4-a6fc-ae419dac10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1d516-2a28-4776-86cb-3df34387f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83c6eba-4fa9-4278-877c-8e69297b5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b7e31-ba25-4ef4-a6fc-ae419dac10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22b0b9e-6d6c-4858-8740-7897243f972a}" ma:internalName="TaxCatchAll" ma:showField="CatchAllData" ma:web="b88b7e31-ba25-4ef4-a6fc-ae419dac10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3AB33-E233-4233-B874-53F88F76C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D19363-E41C-48B6-AA8E-AF19F36F5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1d516-2a28-4776-86cb-3df34387fc75"/>
    <ds:schemaRef ds:uri="b88b7e31-ba25-4ef4-a6fc-ae419dac1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</vt:lpstr>
      <vt:lpstr>OpsMetrics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Winkie Chu</dc:creator>
  <cp:keywords/>
  <dc:description/>
  <cp:lastModifiedBy>Hazel Lo</cp:lastModifiedBy>
  <cp:revision/>
  <dcterms:created xsi:type="dcterms:W3CDTF">2021-08-31T08:05:54Z</dcterms:created>
  <dcterms:modified xsi:type="dcterms:W3CDTF">2024-03-15T07:39:52Z</dcterms:modified>
  <cp:category/>
  <cp:contentStatus/>
</cp:coreProperties>
</file>